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de\Dropbox\ASO\"/>
    </mc:Choice>
  </mc:AlternateContent>
  <xr:revisionPtr revIDLastSave="0" documentId="13_ncr:1_{E9A0A337-AD65-4BA0-97F8-AD179E10754A}" xr6:coauthVersionLast="45" xr6:coauthVersionMax="45" xr10:uidLastSave="{00000000-0000-0000-0000-000000000000}"/>
  <bookViews>
    <workbookView xWindow="-108" yWindow="-108" windowWidth="23256" windowHeight="12576" activeTab="6" xr2:uid="{00000000-000D-0000-FFFF-FFFF00000000}"/>
  </bookViews>
  <sheets>
    <sheet name="RESUMEN" sheetId="1" r:id="rId1"/>
    <sheet name="CULTURAL" sheetId="5" r:id="rId2"/>
    <sheet name="KITS Y ARREGLOS ASO" sheetId="9" r:id="rId3"/>
    <sheet name="DIRECTV" sheetId="4" r:id="rId4"/>
    <sheet name="Cursos 2019A" sheetId="10" r:id="rId5"/>
    <sheet name="Cursos 2019B" sheetId="12" r:id="rId6"/>
    <sheet name="OTROS GASTOS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2" l="1"/>
  <c r="G8" i="12"/>
  <c r="F39" i="1" l="1"/>
  <c r="F16" i="1"/>
  <c r="F14" i="1"/>
  <c r="J14" i="10"/>
  <c r="K1" i="10" l="1"/>
  <c r="J1" i="5" l="1"/>
  <c r="J1" i="3" l="1"/>
  <c r="E14" i="9" l="1"/>
  <c r="F33" i="1" s="1"/>
  <c r="E4" i="9"/>
  <c r="F32" i="1" s="1"/>
  <c r="F23" i="5" l="1"/>
  <c r="E19" i="9"/>
  <c r="F25" i="1"/>
  <c r="J18" i="12" l="1"/>
  <c r="L1" i="4"/>
  <c r="E8" i="9"/>
  <c r="Q23" i="5" l="1"/>
  <c r="F45" i="5" l="1"/>
  <c r="F44" i="1" l="1"/>
  <c r="F40" i="1"/>
  <c r="F35" i="1"/>
  <c r="D37" i="9"/>
  <c r="E31" i="9" s="1"/>
  <c r="K38" i="5"/>
  <c r="F30" i="1" s="1"/>
  <c r="F27" i="1"/>
  <c r="F23" i="1"/>
  <c r="F24" i="1"/>
  <c r="Q44" i="5"/>
  <c r="Q38" i="5" s="1"/>
  <c r="F26" i="1" s="1"/>
  <c r="Q41" i="5"/>
  <c r="F38" i="5"/>
  <c r="M3" i="5"/>
  <c r="F12" i="5"/>
  <c r="F20" i="1" s="1"/>
  <c r="K23" i="5"/>
  <c r="F28" i="1" l="1"/>
  <c r="F42" i="1" l="1"/>
  <c r="K1" i="12"/>
  <c r="F43" i="1" s="1"/>
  <c r="F38" i="1"/>
  <c r="F37" i="1" s="1"/>
  <c r="F41" i="1" l="1"/>
  <c r="D10" i="1" s="1"/>
  <c r="F36" i="1"/>
  <c r="F34" i="1" s="1"/>
  <c r="F31" i="1" l="1"/>
  <c r="Q12" i="5"/>
  <c r="F22" i="1" s="1"/>
  <c r="F21" i="1" l="1"/>
  <c r="F19" i="1" l="1"/>
</calcChain>
</file>

<file path=xl/sharedStrings.xml><?xml version="1.0" encoding="utf-8"?>
<sst xmlns="http://schemas.openxmlformats.org/spreadsheetml/2006/main" count="230" uniqueCount="181">
  <si>
    <t>ASOCIACIÓN DE ESTUDIANTES DE MATEMÁTICA E INGENIERÍA MATEMÁTICA</t>
  </si>
  <si>
    <t>Fin de periodo:</t>
  </si>
  <si>
    <t>Miércoles 11 de mayo de 2019</t>
  </si>
  <si>
    <t xml:space="preserve">Inicio del periodo:  </t>
  </si>
  <si>
    <t>Efectivo</t>
  </si>
  <si>
    <t>Transferencia</t>
  </si>
  <si>
    <t>Ingresos</t>
  </si>
  <si>
    <t>Egresos</t>
  </si>
  <si>
    <t>Descripción</t>
  </si>
  <si>
    <t>Inscripciones</t>
  </si>
  <si>
    <t>Pago por el uso de las canchas</t>
  </si>
  <si>
    <t>PAGOS DIRECTV</t>
  </si>
  <si>
    <t>Observaciones</t>
  </si>
  <si>
    <t xml:space="preserve">Copa 150 </t>
  </si>
  <si>
    <t>Compra de un whisky para el premio en ajedrez</t>
  </si>
  <si>
    <t>Devolución Niupi</t>
  </si>
  <si>
    <t>ÚTILES DE ASEO</t>
  </si>
  <si>
    <t>Candado para el bar</t>
  </si>
  <si>
    <t>Premios para los finalistas</t>
  </si>
  <si>
    <t>COLADA MORADA</t>
  </si>
  <si>
    <t>FIESTAS DE QUITO</t>
  </si>
  <si>
    <t>NAVIDAD</t>
  </si>
  <si>
    <t>HALLOWEEN</t>
  </si>
  <si>
    <t>FIESTA CAMPAÑA FEPON</t>
  </si>
  <si>
    <t>18 asistentes</t>
  </si>
  <si>
    <t xml:space="preserve">1 combo </t>
  </si>
  <si>
    <t>1 jaba</t>
  </si>
  <si>
    <t>Fundas vendidas</t>
  </si>
  <si>
    <t>dulces</t>
  </si>
  <si>
    <t>Compras</t>
  </si>
  <si>
    <t>Trago</t>
  </si>
  <si>
    <t xml:space="preserve">Vasos y premios </t>
  </si>
  <si>
    <t>Ingreso por venta</t>
  </si>
  <si>
    <t>COPA 150</t>
  </si>
  <si>
    <t>KIT APORTANTES 2019B</t>
  </si>
  <si>
    <t>cuadernos 2° vez</t>
  </si>
  <si>
    <t>tasas 2° vez</t>
  </si>
  <si>
    <t>60 cuadernos 1° vez</t>
  </si>
  <si>
    <t>60 tasas 1° vez</t>
  </si>
  <si>
    <t>60 útiles</t>
  </si>
  <si>
    <t>Pizarrones</t>
  </si>
  <si>
    <t>Cambio de los dos pizarrones</t>
  </si>
  <si>
    <t>candado, cemento de contacto, brocha, stilete</t>
  </si>
  <si>
    <t>7 copias de llaves</t>
  </si>
  <si>
    <t>puerta</t>
  </si>
  <si>
    <t>Herramientas</t>
  </si>
  <si>
    <t>CURSOS 2019A</t>
  </si>
  <si>
    <t>Matlab</t>
  </si>
  <si>
    <t>R</t>
  </si>
  <si>
    <t>Costo</t>
  </si>
  <si>
    <t>Profesionales</t>
  </si>
  <si>
    <t>Pregrado</t>
  </si>
  <si>
    <t>Aportantes</t>
  </si>
  <si>
    <t>20</t>
  </si>
  <si>
    <t>LaTeX</t>
  </si>
  <si>
    <t>Ingreso</t>
  </si>
  <si>
    <t>40</t>
  </si>
  <si>
    <t>60</t>
  </si>
  <si>
    <t>Certificados</t>
  </si>
  <si>
    <t>Ingresos neto cursos</t>
  </si>
  <si>
    <t>Certificados instructores</t>
  </si>
  <si>
    <t>CURSOS 2019B</t>
  </si>
  <si>
    <t>Phyton</t>
  </si>
  <si>
    <t>PASEO CON ACAMPADA 2019B</t>
  </si>
  <si>
    <t>Buses</t>
  </si>
  <si>
    <t>Carnets</t>
  </si>
  <si>
    <t>Hosteria</t>
  </si>
  <si>
    <t>Cerveza</t>
  </si>
  <si>
    <t>OMEGA THETA</t>
  </si>
  <si>
    <t>Compras supermaxi</t>
  </si>
  <si>
    <t>Compras AKI</t>
  </si>
  <si>
    <t>20 manzanas</t>
  </si>
  <si>
    <t>20 Bolas espuma flex</t>
  </si>
  <si>
    <t>YINCANA MATEMÁTICA</t>
  </si>
  <si>
    <t>Premio en libros</t>
  </si>
  <si>
    <t>80 algodones de azúcar</t>
  </si>
  <si>
    <t>Impresiones</t>
  </si>
  <si>
    <t>Gel antibacterial</t>
  </si>
  <si>
    <t>Varios</t>
  </si>
  <si>
    <t>Cinta embalaje</t>
  </si>
  <si>
    <t>DEBATE</t>
  </si>
  <si>
    <t>Tinta sello ASO</t>
  </si>
  <si>
    <t>Vasos,paletas,agua</t>
  </si>
  <si>
    <t>Policolecta</t>
  </si>
  <si>
    <t>1 paquete de agua</t>
  </si>
  <si>
    <t xml:space="preserve">Impresiones </t>
  </si>
  <si>
    <t xml:space="preserve">Papeletas </t>
  </si>
  <si>
    <t>Miembros de la aso y amigos ayudaron en la elaboración  del canelazo y se dio a todos quienes asistieron al campeonato de cuarenta.</t>
  </si>
  <si>
    <t xml:space="preserve">Egreso por compra de 80 </t>
  </si>
  <si>
    <t>Elaboración 200 fundas de caramelos, 10 vendidas a $2.00 y las 190 se repartieron entre los miembros aportantes, 8 profesores, y las  sobrantes se dieron como premio en el paseo a la persona con mayor  número de premios OMEGATHETA</t>
  </si>
  <si>
    <t>Halloween</t>
  </si>
  <si>
    <t>Colada morada</t>
  </si>
  <si>
    <t>Fiestas de quito</t>
  </si>
  <si>
    <t>Navidad</t>
  </si>
  <si>
    <t>Paseo</t>
  </si>
  <si>
    <t>Yincana</t>
  </si>
  <si>
    <t>Debate y elecciones</t>
  </si>
  <si>
    <t>Bocaditos</t>
  </si>
  <si>
    <t>2019A</t>
  </si>
  <si>
    <t>2019B</t>
  </si>
  <si>
    <t>Aportes</t>
  </si>
  <si>
    <t>ARREGLOS ASO 2019B</t>
  </si>
  <si>
    <t>ARREGLOS ASO 2019A</t>
  </si>
  <si>
    <t>KIT APORTANTES 2019A</t>
  </si>
  <si>
    <t>Arreglos ASO</t>
  </si>
  <si>
    <t>DIRECTV</t>
  </si>
  <si>
    <t>FECHA</t>
  </si>
  <si>
    <t>Cargo por mala facturación. Se anula el servicio el 10 de marzo, el 11 de marzo se negocia una vez más el servicio quedando como contrato el siguiente: Por un año, es decir del 01 de abril de 2020 al 31 de marzo de 2021 se contrata el plan PLATA con un valor a pagar de $31.46 al mes.</t>
  </si>
  <si>
    <t>Cargo por mala facturación. Nos plantean como solución el pago de $28.62 desde Julio a Diciembre de 2019.</t>
  </si>
  <si>
    <t>Cargo por cambio de paquete</t>
  </si>
  <si>
    <t>Colaboración económica en el paro</t>
  </si>
  <si>
    <t>Cursos de verano</t>
  </si>
  <si>
    <t>Otros gastos</t>
  </si>
  <si>
    <t xml:space="preserve">Publicidad </t>
  </si>
  <si>
    <t>Publicidad</t>
  </si>
  <si>
    <t>Acampada y desayunos</t>
  </si>
  <si>
    <t>Extra de los buses</t>
  </si>
  <si>
    <t>Patrocinio Preuniversitario Newton de $100</t>
  </si>
  <si>
    <r>
      <t>Inici</t>
    </r>
    <r>
      <rPr>
        <sz val="11"/>
        <color theme="1"/>
        <rFont val="Calibri"/>
        <family val="2"/>
        <scheme val="minor"/>
      </rPr>
      <t>ativa de los miembros de la ASOIMAT junto con la ASOFIS. Se logró un ingreso de $17 mismo que se utilizó para la policolecta.</t>
    </r>
  </si>
  <si>
    <t>Se contrató un servicio para la entrega de guaguas de pan y la colada morada. Se entrega a los aportantes que hayan tenido más de $15 como aporte, mismos que fueron 72 ,se vendieron 4 y se dio a 4 profesores.</t>
  </si>
  <si>
    <t>gasto de transporte</t>
  </si>
  <si>
    <t>gastos transporte</t>
  </si>
  <si>
    <t>Se tuvo la asistencia de 58 personas y se realiza el contraro para 60.</t>
  </si>
  <si>
    <t>Refrigerio para 7 personas</t>
  </si>
  <si>
    <t>Ingreso polifiestas venta de corvinas</t>
  </si>
  <si>
    <t>Cafetera</t>
  </si>
  <si>
    <t>Arreglo floral</t>
  </si>
  <si>
    <t>5.51 por cambio de paquete cuyo valor es de 31.46</t>
  </si>
  <si>
    <t xml:space="preserve">Router </t>
  </si>
  <si>
    <t>Previo a las elecciones de la directiva 2020-2021</t>
  </si>
  <si>
    <t>VALOR</t>
  </si>
  <si>
    <t>Para el período de vacaciones, lunes 09 al viernes 20 de septiembre, la ASOIMAT dicta 3 cursos: LaTeX, Matlab y R. Estos cursos contaron con el aval de la Escuela Politécnica Nacional, y los precios fueron diferenciados en 3 categorías: aportantes, estudiantes de pre grado y profesionales.</t>
  </si>
  <si>
    <t>Para el período de vacaciones la ASOIMAT dicta 4 cursos: LaTeX, Matlab,Phyton y R. Del lunes 09 al viernes 13 de marzo las clases fueron presenciales y del jueves 19 al jueves 26 se realizaron online.Estos cursos contaron con el aval de la Facultad de Ciencias. Los precios fueron diferenciados en 3 categorías: aportantes, estudiantes de pre grado y profesionales.</t>
  </si>
  <si>
    <t xml:space="preserve"> Martes 28 de abril de 2020</t>
  </si>
  <si>
    <t>Extras</t>
  </si>
  <si>
    <t>Remodelación aso</t>
  </si>
  <si>
    <t>Con los 60 cuadernos se debe $220 pero contamos con $100 Patrocinio SEDEM y $100 Preuniversitario  Crecer</t>
  </si>
  <si>
    <t>Almuerzos, pasajes, transporte.</t>
  </si>
  <si>
    <t>cinta, taipe y demás</t>
  </si>
  <si>
    <t>APORTES, KITS Y ARREGLOS ASO</t>
  </si>
  <si>
    <t>19 Directos</t>
  </si>
  <si>
    <t>20 Sistema</t>
  </si>
  <si>
    <t>APORTES 2019A</t>
  </si>
  <si>
    <t>60 Directos</t>
  </si>
  <si>
    <t>APORTES 2019B</t>
  </si>
  <si>
    <t>22 Sistema</t>
  </si>
  <si>
    <t>Bienvenidas a 1° semestre</t>
  </si>
  <si>
    <t>Bebidas, vasos, servilletas</t>
  </si>
  <si>
    <t>Total a entregar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</si>
  <si>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</si>
  <si>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</si>
  <si>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</si>
  <si>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</si>
  <si>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</si>
  <si>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</si>
  <si>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</si>
  <si>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</si>
  <si>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</si>
  <si>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</si>
  <si>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</si>
  <si>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Se mantuvo el paquete BRONCE, cuyo valor es $38.41 hasta marzo de 2020, apartir de abril se contrata el paquete PLATA hasta finales de marzo de 2021, cuyo valor es de $31.46.</t>
  </si>
  <si>
    <t>Bocaditos posesión directiva 2019-2020</t>
  </si>
  <si>
    <t>Entradas para aportantes  $2.00</t>
  </si>
  <si>
    <t>Transporte</t>
  </si>
  <si>
    <t>Refrigerio para el moderador</t>
  </si>
  <si>
    <t>1 caja de norteño</t>
  </si>
  <si>
    <t>Otros</t>
  </si>
  <si>
    <t>Cartulinas para los premios y bolas espuma flex</t>
  </si>
  <si>
    <t>Impresión premios</t>
  </si>
  <si>
    <t>Ingreso por carnets</t>
  </si>
  <si>
    <t xml:space="preserve">Devolución </t>
  </si>
  <si>
    <t>Devolución</t>
  </si>
  <si>
    <t>Desinfectantes, toallas para limpiar, fundas de basura</t>
  </si>
  <si>
    <t>Detalle de ingresos y egresos durante el periodo 2019A-2019B</t>
  </si>
  <si>
    <t>DETALLE</t>
  </si>
  <si>
    <t>Costo por transferencia</t>
  </si>
  <si>
    <t>Dinero acreditado</t>
  </si>
  <si>
    <t>Fiesta por campaña para elecciones a FEPON</t>
  </si>
  <si>
    <t>Bienvenida a los estudiantes de primer semestre</t>
  </si>
  <si>
    <t>Kits aportantes</t>
  </si>
  <si>
    <t>Valor recibido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</si>
</sst>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 val="singleAccounting"/>
      <sz val="12"/>
      <color theme="1"/>
      <name val="Times New Roman"/>
      <family val="1"/>
    </font>
    <font>
      <b/>
      <sz val="14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0">
    <xf numFmtId="0" fontId="0" fillId="0" borderId="0" xfId="0"/>
    <xf numFmtId="0" fontId="3" fillId="0" borderId="0" xfId="0" applyFont="1" applyAlignment="1">
      <alignment horizontal="center"/>
    </xf>
    <xf numFmtId="44" fontId="0" fillId="0" borderId="0" xfId="1" applyFont="1"/>
    <xf numFmtId="0" fontId="0" fillId="0" borderId="0" xfId="0" applyBorder="1"/>
    <xf numFmtId="44" fontId="0" fillId="0" borderId="3" xfId="1" applyFont="1" applyBorder="1"/>
    <xf numFmtId="0" fontId="0" fillId="0" borderId="2" xfId="0" applyBorder="1"/>
    <xf numFmtId="44" fontId="0" fillId="0" borderId="0" xfId="1" applyFont="1" applyBorder="1"/>
    <xf numFmtId="0" fontId="0" fillId="0" borderId="4" xfId="0" applyBorder="1"/>
    <xf numFmtId="0" fontId="0" fillId="0" borderId="5" xfId="0" applyBorder="1"/>
    <xf numFmtId="44" fontId="0" fillId="0" borderId="5" xfId="1" applyFont="1" applyBorder="1"/>
    <xf numFmtId="44" fontId="0" fillId="0" borderId="6" xfId="1" applyFont="1" applyBorder="1"/>
    <xf numFmtId="0" fontId="0" fillId="0" borderId="10" xfId="0" applyBorder="1"/>
    <xf numFmtId="0" fontId="0" fillId="0" borderId="11" xfId="0" applyBorder="1"/>
    <xf numFmtId="44" fontId="0" fillId="0" borderId="11" xfId="1" applyFont="1" applyBorder="1"/>
    <xf numFmtId="0" fontId="0" fillId="0" borderId="12" xfId="0" applyBorder="1"/>
    <xf numFmtId="0" fontId="0" fillId="0" borderId="3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 horizontal="center"/>
    </xf>
    <xf numFmtId="44" fontId="10" fillId="0" borderId="0" xfId="1" applyFont="1"/>
    <xf numFmtId="44" fontId="10" fillId="0" borderId="1" xfId="1" applyFont="1" applyBorder="1" applyAlignment="1">
      <alignment horizontal="center"/>
    </xf>
    <xf numFmtId="44" fontId="0" fillId="0" borderId="1" xfId="1" applyFont="1" applyBorder="1"/>
    <xf numFmtId="0" fontId="10" fillId="0" borderId="0" xfId="0" applyFont="1" applyAlignment="1">
      <alignment vertical="center"/>
    </xf>
    <xf numFmtId="44" fontId="0" fillId="0" borderId="0" xfId="0" applyNumberFormat="1" applyAlignment="1">
      <alignment vertical="center"/>
    </xf>
    <xf numFmtId="44" fontId="0" fillId="0" borderId="1" xfId="0" applyNumberFormat="1" applyBorder="1"/>
    <xf numFmtId="44" fontId="0" fillId="0" borderId="12" xfId="1" applyFont="1" applyBorder="1"/>
    <xf numFmtId="0" fontId="2" fillId="0" borderId="0" xfId="0" applyFont="1" applyAlignment="1"/>
    <xf numFmtId="0" fontId="0" fillId="0" borderId="14" xfId="0" applyBorder="1"/>
    <xf numFmtId="0" fontId="0" fillId="0" borderId="0" xfId="0" applyBorder="1" applyAlignment="1">
      <alignment horizontal="left" wrapText="1"/>
    </xf>
    <xf numFmtId="0" fontId="0" fillId="0" borderId="9" xfId="0" applyBorder="1"/>
    <xf numFmtId="0" fontId="0" fillId="0" borderId="0" xfId="0" applyFill="1" applyBorder="1"/>
    <xf numFmtId="44" fontId="0" fillId="0" borderId="0" xfId="0" applyNumberFormat="1"/>
    <xf numFmtId="44" fontId="5" fillId="3" borderId="14" xfId="1" applyFont="1" applyFill="1" applyBorder="1" applyAlignment="1">
      <alignment horizontal="center"/>
    </xf>
    <xf numFmtId="44" fontId="5" fillId="3" borderId="13" xfId="1" applyFont="1" applyFill="1" applyBorder="1" applyAlignment="1">
      <alignment horizontal="center" vertical="center"/>
    </xf>
    <xf numFmtId="0" fontId="0" fillId="0" borderId="1" xfId="0" applyBorder="1"/>
    <xf numFmtId="44" fontId="9" fillId="3" borderId="13" xfId="1" applyFont="1" applyFill="1" applyBorder="1" applyAlignment="1">
      <alignment vertical="center"/>
    </xf>
    <xf numFmtId="44" fontId="9" fillId="3" borderId="14" xfId="1" applyFont="1" applyFill="1" applyBorder="1" applyAlignment="1">
      <alignment vertical="center"/>
    </xf>
    <xf numFmtId="44" fontId="0" fillId="0" borderId="9" xfId="1" applyFont="1" applyBorder="1"/>
    <xf numFmtId="0" fontId="0" fillId="0" borderId="7" xfId="0" applyBorder="1"/>
    <xf numFmtId="0" fontId="0" fillId="0" borderId="8" xfId="0" applyBorder="1"/>
    <xf numFmtId="0" fontId="0" fillId="3" borderId="14" xfId="0" applyFill="1" applyBorder="1"/>
    <xf numFmtId="44" fontId="0" fillId="2" borderId="1" xfId="1" applyFont="1" applyFill="1" applyBorder="1"/>
    <xf numFmtId="44" fontId="0" fillId="0" borderId="13" xfId="1" applyFont="1" applyBorder="1"/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left"/>
    </xf>
    <xf numFmtId="44" fontId="0" fillId="0" borderId="1" xfId="1" applyFont="1" applyBorder="1" applyAlignment="1">
      <alignment horizontal="center"/>
    </xf>
    <xf numFmtId="44" fontId="4" fillId="3" borderId="1" xfId="1" applyFont="1" applyFill="1" applyBorder="1" applyAlignment="1"/>
    <xf numFmtId="44" fontId="4" fillId="3" borderId="1" xfId="1" applyFont="1" applyFill="1" applyBorder="1"/>
    <xf numFmtId="44" fontId="4" fillId="3" borderId="1" xfId="1" applyFont="1" applyFill="1" applyBorder="1" applyAlignment="1">
      <alignment vertical="center"/>
    </xf>
    <xf numFmtId="44" fontId="4" fillId="3" borderId="1" xfId="1" applyFont="1" applyFill="1" applyBorder="1" applyAlignment="1">
      <alignment horizontal="center"/>
    </xf>
    <xf numFmtId="44" fontId="4" fillId="3" borderId="1" xfId="0" applyNumberFormat="1" applyFont="1" applyFill="1" applyBorder="1" applyAlignment="1">
      <alignment vertical="center"/>
    </xf>
    <xf numFmtId="0" fontId="2" fillId="6" borderId="7" xfId="0" applyFont="1" applyFill="1" applyBorder="1" applyAlignment="1">
      <alignment horizontal="center"/>
    </xf>
    <xf numFmtId="44" fontId="2" fillId="6" borderId="8" xfId="1" applyFont="1" applyFill="1" applyBorder="1"/>
    <xf numFmtId="44" fontId="4" fillId="3" borderId="13" xfId="1" applyFont="1" applyFill="1" applyBorder="1"/>
    <xf numFmtId="44" fontId="0" fillId="3" borderId="14" xfId="1" applyFont="1" applyFill="1" applyBorder="1"/>
    <xf numFmtId="44" fontId="4" fillId="3" borderId="0" xfId="0" applyNumberFormat="1" applyFont="1" applyFill="1" applyAlignment="1"/>
    <xf numFmtId="0" fontId="0" fillId="3" borderId="0" xfId="0" applyFill="1" applyAlignment="1"/>
    <xf numFmtId="44" fontId="6" fillId="3" borderId="13" xfId="0" applyNumberFormat="1" applyFont="1" applyFill="1" applyBorder="1" applyAlignment="1">
      <alignment vertical="center"/>
    </xf>
    <xf numFmtId="44" fontId="11" fillId="3" borderId="15" xfId="0" applyNumberFormat="1" applyFont="1" applyFill="1" applyBorder="1" applyAlignment="1">
      <alignment vertical="center"/>
    </xf>
    <xf numFmtId="0" fontId="2" fillId="4" borderId="7" xfId="0" applyFont="1" applyFill="1" applyBorder="1" applyAlignment="1"/>
    <xf numFmtId="44" fontId="10" fillId="4" borderId="1" xfId="1" applyFont="1" applyFill="1" applyBorder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44" fontId="0" fillId="4" borderId="1" xfId="1" applyFont="1" applyFill="1" applyBorder="1" applyAlignment="1">
      <alignment horizontal="center"/>
    </xf>
    <xf numFmtId="0" fontId="11" fillId="3" borderId="15" xfId="0" applyFont="1" applyFill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44" fontId="5" fillId="3" borderId="1" xfId="0" applyNumberFormat="1" applyFont="1" applyFill="1" applyBorder="1"/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0" fillId="0" borderId="13" xfId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44" fontId="10" fillId="4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4" borderId="0" xfId="0" applyFill="1"/>
    <xf numFmtId="0" fontId="0" fillId="4" borderId="0" xfId="0" applyFill="1" applyBorder="1"/>
    <xf numFmtId="44" fontId="10" fillId="4" borderId="0" xfId="1" applyFont="1" applyFill="1" applyBorder="1" applyAlignment="1"/>
    <xf numFmtId="0" fontId="4" fillId="4" borderId="0" xfId="0" applyFont="1" applyFill="1" applyBorder="1" applyAlignment="1">
      <alignment wrapText="1"/>
    </xf>
    <xf numFmtId="44" fontId="4" fillId="4" borderId="0" xfId="1" applyFont="1" applyFill="1" applyBorder="1"/>
    <xf numFmtId="0" fontId="4" fillId="0" borderId="0" xfId="0" applyFont="1" applyAlignment="1">
      <alignment vertical="center" wrapText="1"/>
    </xf>
    <xf numFmtId="44" fontId="10" fillId="4" borderId="0" xfId="1" applyFont="1" applyFill="1"/>
    <xf numFmtId="0" fontId="4" fillId="4" borderId="0" xfId="0" applyFont="1" applyFill="1" applyAlignment="1">
      <alignment vertical="center" wrapText="1"/>
    </xf>
    <xf numFmtId="44" fontId="4" fillId="4" borderId="0" xfId="1" applyFont="1" applyFill="1" applyAlignment="1">
      <alignment vertic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8" fillId="0" borderId="0" xfId="0" applyFont="1"/>
    <xf numFmtId="44" fontId="18" fillId="0" borderId="0" xfId="1" applyFont="1"/>
    <xf numFmtId="44" fontId="18" fillId="0" borderId="1" xfId="1" applyFont="1" applyBorder="1" applyAlignment="1">
      <alignment vertical="center"/>
    </xf>
    <xf numFmtId="44" fontId="18" fillId="0" borderId="1" xfId="1" applyFont="1" applyBorder="1"/>
    <xf numFmtId="44" fontId="18" fillId="0" borderId="1" xfId="1" applyFont="1" applyBorder="1" applyAlignment="1">
      <alignment horizontal="right"/>
    </xf>
    <xf numFmtId="44" fontId="3" fillId="0" borderId="0" xfId="1" applyFont="1" applyBorder="1" applyAlignment="1">
      <alignment horizontal="center"/>
    </xf>
    <xf numFmtId="44" fontId="19" fillId="0" borderId="0" xfId="1" applyFont="1" applyBorder="1"/>
    <xf numFmtId="0" fontId="18" fillId="0" borderId="9" xfId="0" applyFont="1" applyBorder="1" applyAlignment="1">
      <alignment horizontal="right" vertical="center"/>
    </xf>
    <xf numFmtId="0" fontId="18" fillId="0" borderId="8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3" fillId="0" borderId="0" xfId="0" applyFont="1" applyAlignment="1"/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4" borderId="7" xfId="0" applyFont="1" applyFill="1" applyBorder="1" applyAlignment="1">
      <alignment horizontal="left"/>
    </xf>
    <xf numFmtId="0" fontId="18" fillId="4" borderId="8" xfId="0" applyFont="1" applyFill="1" applyBorder="1"/>
    <xf numFmtId="0" fontId="3" fillId="4" borderId="0" xfId="0" applyFont="1" applyFill="1" applyBorder="1" applyAlignment="1">
      <alignment horizontal="left"/>
    </xf>
    <xf numFmtId="0" fontId="18" fillId="4" borderId="0" xfId="0" applyFont="1" applyFill="1" applyBorder="1"/>
    <xf numFmtId="0" fontId="3" fillId="7" borderId="7" xfId="0" applyFont="1" applyFill="1" applyBorder="1" applyAlignment="1">
      <alignment horizontal="left"/>
    </xf>
    <xf numFmtId="0" fontId="18" fillId="7" borderId="8" xfId="0" applyFont="1" applyFill="1" applyBorder="1"/>
    <xf numFmtId="44" fontId="18" fillId="0" borderId="14" xfId="1" applyFont="1" applyBorder="1" applyAlignment="1">
      <alignment horizontal="right"/>
    </xf>
    <xf numFmtId="0" fontId="18" fillId="0" borderId="8" xfId="0" applyFont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18" fillId="4" borderId="11" xfId="0" applyFont="1" applyFill="1" applyBorder="1"/>
    <xf numFmtId="0" fontId="18" fillId="7" borderId="0" xfId="0" applyFont="1" applyFill="1"/>
    <xf numFmtId="0" fontId="3" fillId="7" borderId="15" xfId="0" applyFont="1" applyFill="1" applyBorder="1" applyAlignment="1">
      <alignment horizontal="left" vertical="top"/>
    </xf>
    <xf numFmtId="0" fontId="3" fillId="0" borderId="15" xfId="0" applyFont="1" applyBorder="1" applyAlignment="1">
      <alignment vertical="top"/>
    </xf>
    <xf numFmtId="44" fontId="18" fillId="0" borderId="13" xfId="1" applyFont="1" applyBorder="1" applyAlignment="1">
      <alignment horizontal="right"/>
    </xf>
    <xf numFmtId="0" fontId="18" fillId="0" borderId="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4" fontId="20" fillId="0" borderId="16" xfId="1" applyFont="1" applyBorder="1" applyAlignment="1">
      <alignment horizontal="center"/>
    </xf>
    <xf numFmtId="44" fontId="17" fillId="7" borderId="1" xfId="1" applyFont="1" applyFill="1" applyBorder="1"/>
    <xf numFmtId="44" fontId="17" fillId="7" borderId="13" xfId="1" applyFont="1" applyFill="1" applyBorder="1"/>
    <xf numFmtId="44" fontId="17" fillId="4" borderId="1" xfId="1" applyFont="1" applyFill="1" applyBorder="1" applyAlignment="1">
      <alignment vertical="center" wrapText="1"/>
    </xf>
    <xf numFmtId="44" fontId="17" fillId="4" borderId="15" xfId="1" applyFont="1" applyFill="1" applyBorder="1"/>
    <xf numFmtId="44" fontId="17" fillId="4" borderId="1" xfId="1" applyFont="1" applyFill="1" applyBorder="1"/>
    <xf numFmtId="44" fontId="17" fillId="4" borderId="13" xfId="1" applyFont="1" applyFill="1" applyBorder="1"/>
    <xf numFmtId="44" fontId="17" fillId="7" borderId="14" xfId="1" applyFont="1" applyFill="1" applyBorder="1"/>
    <xf numFmtId="0" fontId="3" fillId="0" borderId="7" xfId="0" applyFont="1" applyBorder="1" applyAlignment="1">
      <alignment horizontal="center"/>
    </xf>
    <xf numFmtId="0" fontId="18" fillId="0" borderId="7" xfId="0" applyFont="1" applyBorder="1"/>
    <xf numFmtId="44" fontId="3" fillId="0" borderId="7" xfId="1" applyFont="1" applyBorder="1" applyAlignment="1">
      <alignment horizontal="center"/>
    </xf>
    <xf numFmtId="0" fontId="18" fillId="0" borderId="10" xfId="0" applyFont="1" applyBorder="1"/>
    <xf numFmtId="0" fontId="3" fillId="0" borderId="12" xfId="0" applyFont="1" applyBorder="1"/>
    <xf numFmtId="0" fontId="18" fillId="0" borderId="9" xfId="0" applyFont="1" applyBorder="1"/>
    <xf numFmtId="44" fontId="21" fillId="0" borderId="7" xfId="1" applyFont="1" applyBorder="1"/>
    <xf numFmtId="0" fontId="18" fillId="4" borderId="9" xfId="0" applyFont="1" applyFill="1" applyBorder="1"/>
    <xf numFmtId="0" fontId="3" fillId="4" borderId="1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3" fillId="7" borderId="10" xfId="0" applyFont="1" applyFill="1" applyBorder="1" applyAlignment="1">
      <alignment horizontal="left" vertical="top"/>
    </xf>
    <xf numFmtId="0" fontId="3" fillId="7" borderId="8" xfId="0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44" fontId="0" fillId="5" borderId="7" xfId="1" applyFont="1" applyFill="1" applyBorder="1" applyAlignment="1">
      <alignment horizontal="center"/>
    </xf>
    <xf numFmtId="44" fontId="0" fillId="5" borderId="8" xfId="1" applyFont="1" applyFill="1" applyBorder="1" applyAlignment="1">
      <alignment horizontal="center"/>
    </xf>
    <xf numFmtId="44" fontId="0" fillId="5" borderId="9" xfId="1" applyFont="1" applyFill="1" applyBorder="1" applyAlignment="1">
      <alignment horizontal="center"/>
    </xf>
    <xf numFmtId="44" fontId="0" fillId="0" borderId="1" xfId="1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44" fontId="0" fillId="0" borderId="1" xfId="1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4" fontId="2" fillId="0" borderId="7" xfId="1" applyFont="1" applyBorder="1" applyAlignment="1">
      <alignment horizontal="center"/>
    </xf>
    <xf numFmtId="44" fontId="2" fillId="0" borderId="8" xfId="1" applyFont="1" applyBorder="1" applyAlignment="1">
      <alignment horizontal="center"/>
    </xf>
    <xf numFmtId="44" fontId="2" fillId="0" borderId="9" xfId="1" applyFont="1" applyBorder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5" borderId="10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10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7" xfId="0" applyNumberFormat="1" applyFont="1" applyBorder="1" applyAlignment="1">
      <alignment horizontal="center"/>
    </xf>
    <xf numFmtId="44" fontId="2" fillId="0" borderId="9" xfId="0" applyNumberFormat="1" applyFont="1" applyBorder="1" applyAlignment="1">
      <alignment horizontal="center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44" fontId="2" fillId="3" borderId="7" xfId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horizontal="center" vertical="center"/>
    </xf>
    <xf numFmtId="44" fontId="2" fillId="3" borderId="9" xfId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4" fontId="0" fillId="5" borderId="1" xfId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44" fontId="14" fillId="3" borderId="1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0" fillId="5" borderId="4" xfId="0" applyFill="1" applyBorder="1" applyAlignment="1">
      <alignment horizontal="left" wrapText="1"/>
    </xf>
    <xf numFmtId="0" fontId="0" fillId="5" borderId="5" xfId="0" applyFill="1" applyBorder="1" applyAlignment="1">
      <alignment horizontal="left" wrapText="1"/>
    </xf>
    <xf numFmtId="0" fontId="0" fillId="5" borderId="6" xfId="0" applyFill="1" applyBorder="1" applyAlignment="1">
      <alignment horizontal="left" wrapText="1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1744981</xdr:colOff>
      <xdr:row>0</xdr:row>
      <xdr:rowOff>0</xdr:rowOff>
    </xdr:from>
    <xdr:to>
      <xdr:col>2</xdr:col>
      <xdr:colOff>2781300</xdr:colOff>
      <xdr:row>5</xdr:row>
      <xdr:rowOff>45719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1CCE1C-A09D-4D37-825B-E8AF65CAE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9941" y="0"/>
          <a:ext cx="1036319" cy="1036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4"/>
  <sheetViews>
    <sheetView showGridLines="0" zoomScaleNormal="100" workbookViewId="0">
      <selection activeCell="I14" sqref="I14"/>
    </sheetView>
  </sheetViews>
  <sheetFormatPr baseColWidth="10" defaultRowHeight="14.4" x14ac:dyDescent="0.3"/>
  <cols>
    <col min="3" max="3" width="41.77734375" bestFit="1" customWidth="1"/>
    <col min="4" max="4" width="23.44140625" customWidth="1"/>
    <col min="5" max="5" width="21.21875" customWidth="1"/>
    <col min="6" max="6" width="19.33203125" style="2" bestFit="1" customWidth="1"/>
  </cols>
  <sheetData>
    <row r="1" spans="2:15" ht="15.6" x14ac:dyDescent="0.3">
      <c r="B1" s="94"/>
      <c r="C1" s="95"/>
      <c r="D1" s="94"/>
      <c r="F1" s="1"/>
      <c r="G1" s="1"/>
      <c r="H1" s="94"/>
      <c r="I1" s="94"/>
      <c r="J1" s="1"/>
      <c r="O1" s="1"/>
    </row>
    <row r="2" spans="2:15" ht="15.6" x14ac:dyDescent="0.3">
      <c r="B2" s="95"/>
      <c r="C2" s="94"/>
      <c r="D2" s="148" t="s">
        <v>0</v>
      </c>
      <c r="E2" s="148"/>
      <c r="F2" s="148"/>
      <c r="G2" s="148"/>
      <c r="H2" s="148"/>
      <c r="I2" s="148"/>
      <c r="J2" s="148"/>
      <c r="O2" s="1"/>
    </row>
    <row r="3" spans="2:15" ht="15.6" x14ac:dyDescent="0.3">
      <c r="B3" s="94"/>
      <c r="C3" s="94"/>
      <c r="D3" s="94"/>
      <c r="E3" s="94"/>
      <c r="F3" s="95"/>
      <c r="G3" s="94"/>
      <c r="H3" s="94"/>
      <c r="I3" s="1"/>
      <c r="J3" s="1"/>
      <c r="K3" s="1"/>
      <c r="L3" s="1"/>
      <c r="M3" s="1"/>
      <c r="N3" s="1"/>
      <c r="O3" s="1"/>
    </row>
    <row r="4" spans="2:15" ht="15.6" x14ac:dyDescent="0.3">
      <c r="B4" s="94"/>
      <c r="C4" s="94"/>
      <c r="D4" s="104"/>
      <c r="E4" s="148" t="s">
        <v>173</v>
      </c>
      <c r="F4" s="148"/>
      <c r="G4" s="148"/>
      <c r="H4" s="148"/>
      <c r="I4" s="94"/>
      <c r="J4" s="1"/>
      <c r="K4" s="1"/>
      <c r="L4" s="1"/>
      <c r="M4" s="1"/>
      <c r="N4" s="1"/>
      <c r="O4" s="1"/>
    </row>
    <row r="5" spans="2:15" ht="15.6" x14ac:dyDescent="0.3">
      <c r="B5" s="94"/>
      <c r="C5" s="94"/>
      <c r="D5" s="94"/>
      <c r="E5" s="94"/>
      <c r="F5" s="95"/>
      <c r="G5" s="94"/>
      <c r="H5" s="94"/>
      <c r="I5" s="94"/>
      <c r="J5" s="1"/>
      <c r="K5" s="1"/>
      <c r="L5" s="1"/>
      <c r="M5" s="1"/>
      <c r="N5" s="1"/>
      <c r="O5" s="1"/>
    </row>
    <row r="6" spans="2:15" ht="15.6" x14ac:dyDescent="0.3">
      <c r="B6" s="94"/>
      <c r="C6" s="94"/>
      <c r="D6" s="94"/>
      <c r="E6" s="94"/>
      <c r="F6" s="1"/>
      <c r="G6" s="1"/>
      <c r="H6" s="94"/>
      <c r="I6" s="94"/>
      <c r="J6" s="1"/>
      <c r="K6" s="1"/>
      <c r="L6" s="1"/>
      <c r="M6" s="1"/>
      <c r="N6" s="1"/>
      <c r="O6" s="1"/>
    </row>
    <row r="7" spans="2:15" ht="15.6" x14ac:dyDescent="0.3">
      <c r="B7" s="94"/>
      <c r="C7" s="94"/>
      <c r="D7" s="94"/>
      <c r="E7" s="94"/>
      <c r="G7" s="94"/>
      <c r="H7" s="94"/>
      <c r="I7" s="94"/>
      <c r="J7" s="94"/>
    </row>
    <row r="8" spans="2:15" ht="15.6" x14ac:dyDescent="0.3">
      <c r="B8" s="94"/>
      <c r="C8" s="134" t="s">
        <v>3</v>
      </c>
      <c r="D8" s="137" t="s">
        <v>2</v>
      </c>
      <c r="E8" s="138"/>
      <c r="G8" s="94"/>
      <c r="H8" s="94"/>
      <c r="I8" s="94"/>
      <c r="J8" s="94"/>
    </row>
    <row r="9" spans="2:15" ht="15.6" x14ac:dyDescent="0.3">
      <c r="B9" s="94"/>
      <c r="C9" s="134" t="s">
        <v>1</v>
      </c>
      <c r="D9" s="135" t="s">
        <v>133</v>
      </c>
      <c r="E9" s="139"/>
      <c r="F9" s="95"/>
      <c r="G9" s="94"/>
      <c r="H9" s="94"/>
      <c r="I9" s="94"/>
      <c r="J9" s="94"/>
    </row>
    <row r="10" spans="2:15" ht="17.399999999999999" x14ac:dyDescent="0.3">
      <c r="B10" s="94"/>
      <c r="C10" s="136" t="s">
        <v>148</v>
      </c>
      <c r="D10" s="140">
        <f>F14+SUM(F19:F28)+F34+F37+F40+F41+F31+F44</f>
        <v>1685.15</v>
      </c>
      <c r="E10" s="139"/>
      <c r="F10" s="95"/>
      <c r="G10" s="94"/>
      <c r="H10" s="94"/>
      <c r="I10" s="94"/>
      <c r="J10" s="94"/>
    </row>
    <row r="11" spans="2:15" ht="16.2" thickBot="1" x14ac:dyDescent="0.35">
      <c r="B11" s="94"/>
      <c r="C11" s="99"/>
      <c r="D11" s="100"/>
      <c r="E11" s="94"/>
      <c r="F11" s="95"/>
      <c r="G11" s="94"/>
      <c r="H11" s="94"/>
      <c r="I11" s="94"/>
      <c r="J11" s="94"/>
    </row>
    <row r="12" spans="2:15" ht="19.8" thickBot="1" x14ac:dyDescent="0.65">
      <c r="B12" s="94"/>
      <c r="C12" s="126" t="s">
        <v>174</v>
      </c>
      <c r="D12" s="100"/>
      <c r="E12" s="94"/>
      <c r="F12" s="95"/>
      <c r="G12" s="94"/>
      <c r="H12" s="94"/>
      <c r="I12" s="94"/>
      <c r="J12" s="94"/>
    </row>
    <row r="13" spans="2:15" ht="15.6" x14ac:dyDescent="0.3">
      <c r="B13" s="94"/>
      <c r="C13" s="94"/>
      <c r="D13" s="94"/>
      <c r="E13" s="94"/>
      <c r="F13" s="95"/>
      <c r="G13" s="94"/>
      <c r="H13" s="94"/>
      <c r="I13" s="94"/>
      <c r="J13" s="94"/>
    </row>
    <row r="14" spans="2:15" ht="15.6" customHeight="1" x14ac:dyDescent="0.3">
      <c r="B14" s="94"/>
      <c r="C14" s="94"/>
      <c r="D14" s="151" t="s">
        <v>180</v>
      </c>
      <c r="E14" s="152"/>
      <c r="F14" s="127">
        <f>F15+F16</f>
        <v>1500.36</v>
      </c>
      <c r="G14" s="94"/>
      <c r="H14" s="94"/>
      <c r="I14" s="94"/>
      <c r="J14" s="94"/>
    </row>
    <row r="15" spans="2:15" ht="15.6" x14ac:dyDescent="0.3">
      <c r="B15" s="94"/>
      <c r="C15" s="94"/>
      <c r="D15" s="107"/>
      <c r="E15" s="101" t="s">
        <v>4</v>
      </c>
      <c r="F15" s="96">
        <v>206.3</v>
      </c>
      <c r="G15" s="94"/>
      <c r="H15" s="94"/>
      <c r="I15" s="94"/>
      <c r="J15" s="94"/>
    </row>
    <row r="16" spans="2:15" ht="15.6" x14ac:dyDescent="0.3">
      <c r="B16" s="94"/>
      <c r="C16" s="94"/>
      <c r="D16" s="109"/>
      <c r="E16" s="102" t="s">
        <v>176</v>
      </c>
      <c r="F16" s="97">
        <f>SUM(F17:F18)</f>
        <v>1294.06</v>
      </c>
      <c r="G16" s="94"/>
      <c r="H16" s="94"/>
      <c r="I16" s="94"/>
      <c r="J16" s="94"/>
    </row>
    <row r="17" spans="2:10" ht="15.6" x14ac:dyDescent="0.3">
      <c r="B17" s="94"/>
      <c r="C17" s="94"/>
      <c r="D17" s="109"/>
      <c r="E17" s="103" t="s">
        <v>5</v>
      </c>
      <c r="F17" s="97">
        <v>1294.3599999999999</v>
      </c>
      <c r="G17" s="94"/>
      <c r="H17" s="94"/>
      <c r="I17" s="94"/>
      <c r="J17" s="94"/>
    </row>
    <row r="18" spans="2:10" ht="15.6" x14ac:dyDescent="0.3">
      <c r="B18" s="94"/>
      <c r="C18" s="94"/>
      <c r="D18" s="108"/>
      <c r="E18" s="103" t="s">
        <v>175</v>
      </c>
      <c r="F18" s="97">
        <v>-0.3</v>
      </c>
      <c r="G18" s="94"/>
      <c r="H18" s="94"/>
      <c r="I18" s="94"/>
      <c r="J18" s="94"/>
    </row>
    <row r="19" spans="2:10" ht="17.399999999999999" x14ac:dyDescent="0.3">
      <c r="B19" s="94"/>
      <c r="C19" s="94"/>
      <c r="D19" s="149" t="s">
        <v>13</v>
      </c>
      <c r="E19" s="150"/>
      <c r="F19" s="128">
        <f>CULTURAL!G3-CULTURAL!M3</f>
        <v>21</v>
      </c>
      <c r="G19" s="94"/>
      <c r="H19" s="94"/>
      <c r="I19" s="94"/>
      <c r="J19" s="94"/>
    </row>
    <row r="20" spans="2:10" ht="17.399999999999999" x14ac:dyDescent="0.3">
      <c r="B20" s="94"/>
      <c r="C20" s="94"/>
      <c r="D20" s="153" t="s">
        <v>177</v>
      </c>
      <c r="E20" s="154"/>
      <c r="F20" s="129">
        <f>CULTURAL!F12</f>
        <v>-56</v>
      </c>
      <c r="G20" s="94"/>
      <c r="H20" s="94"/>
      <c r="I20" s="94"/>
      <c r="J20" s="94"/>
    </row>
    <row r="21" spans="2:10" ht="17.399999999999999" x14ac:dyDescent="0.3">
      <c r="B21" s="94"/>
      <c r="C21" s="94"/>
      <c r="D21" s="114" t="s">
        <v>90</v>
      </c>
      <c r="E21" s="115"/>
      <c r="F21" s="127">
        <f>CULTURAL!K12</f>
        <v>17</v>
      </c>
      <c r="G21" s="94"/>
      <c r="H21" s="94"/>
      <c r="I21" s="94"/>
      <c r="J21" s="94"/>
    </row>
    <row r="22" spans="2:10" ht="17.399999999999999" x14ac:dyDescent="0.3">
      <c r="B22" s="94"/>
      <c r="C22" s="94"/>
      <c r="D22" s="112" t="s">
        <v>91</v>
      </c>
      <c r="E22" s="113"/>
      <c r="F22" s="130">
        <f>CULTURAL!Q12</f>
        <v>-108</v>
      </c>
      <c r="G22" s="94"/>
      <c r="H22" s="94"/>
      <c r="I22" s="94"/>
      <c r="J22" s="94"/>
    </row>
    <row r="23" spans="2:10" ht="17.399999999999999" x14ac:dyDescent="0.3">
      <c r="B23" s="94"/>
      <c r="C23" s="94"/>
      <c r="D23" s="110" t="s">
        <v>92</v>
      </c>
      <c r="E23" s="111"/>
      <c r="F23" s="131">
        <f>CULTURAL!F23</f>
        <v>-69.75</v>
      </c>
      <c r="G23" s="94"/>
      <c r="H23" s="94"/>
      <c r="I23" s="94"/>
      <c r="J23" s="94"/>
    </row>
    <row r="24" spans="2:10" ht="17.399999999999999" x14ac:dyDescent="0.3">
      <c r="B24" s="94"/>
      <c r="C24" s="94"/>
      <c r="D24" s="110" t="s">
        <v>93</v>
      </c>
      <c r="E24" s="111"/>
      <c r="F24" s="131">
        <f>CULTURAL!Q23</f>
        <v>-210.6</v>
      </c>
      <c r="G24" s="94"/>
      <c r="H24" s="94"/>
      <c r="I24" s="94"/>
      <c r="J24" s="94"/>
    </row>
    <row r="25" spans="2:10" ht="17.399999999999999" x14ac:dyDescent="0.3">
      <c r="B25" s="94"/>
      <c r="C25" s="94"/>
      <c r="D25" s="110" t="s">
        <v>94</v>
      </c>
      <c r="E25" s="141"/>
      <c r="F25" s="130">
        <f>CULTURAL!F38</f>
        <v>-1001.26</v>
      </c>
      <c r="G25" s="94"/>
      <c r="H25" s="94"/>
      <c r="I25" s="94"/>
      <c r="J25" s="94"/>
    </row>
    <row r="26" spans="2:10" ht="17.399999999999999" x14ac:dyDescent="0.3">
      <c r="B26" s="94"/>
      <c r="C26" s="94"/>
      <c r="D26" s="110" t="s">
        <v>95</v>
      </c>
      <c r="E26" s="111"/>
      <c r="F26" s="131">
        <f>CULTURAL!Q38</f>
        <v>-181.26</v>
      </c>
      <c r="G26" s="94"/>
      <c r="H26" s="94"/>
      <c r="I26" s="94"/>
      <c r="J26" s="94"/>
    </row>
    <row r="27" spans="2:10" ht="17.399999999999999" x14ac:dyDescent="0.3">
      <c r="B27" s="94"/>
      <c r="C27" s="94"/>
      <c r="D27" s="118" t="s">
        <v>96</v>
      </c>
      <c r="E27" s="119"/>
      <c r="F27" s="132">
        <f>CULTURAL!K23</f>
        <v>-10.35</v>
      </c>
      <c r="G27" s="94"/>
      <c r="H27" s="94"/>
      <c r="I27" s="94"/>
      <c r="J27" s="94"/>
    </row>
    <row r="28" spans="2:10" ht="15.6" customHeight="1" x14ac:dyDescent="0.3">
      <c r="B28" s="94"/>
      <c r="C28" s="94"/>
      <c r="D28" s="142" t="s">
        <v>178</v>
      </c>
      <c r="E28" s="143"/>
      <c r="F28" s="131">
        <f>SUM(F29:F30)</f>
        <v>-56.25</v>
      </c>
      <c r="G28" s="94"/>
      <c r="H28" s="94"/>
      <c r="I28" s="94"/>
      <c r="J28" s="94"/>
    </row>
    <row r="29" spans="2:10" ht="15.6" x14ac:dyDescent="0.3">
      <c r="B29" s="94"/>
      <c r="C29" s="94"/>
      <c r="D29" s="107"/>
      <c r="E29" s="124" t="s">
        <v>98</v>
      </c>
      <c r="F29" s="116">
        <v>-7.5</v>
      </c>
      <c r="G29" s="94"/>
      <c r="H29" s="94"/>
      <c r="I29" s="94"/>
      <c r="J29" s="94"/>
    </row>
    <row r="30" spans="2:10" ht="15.6" x14ac:dyDescent="0.3">
      <c r="B30" s="94"/>
      <c r="C30" s="94"/>
      <c r="D30" s="108"/>
      <c r="E30" s="117" t="s">
        <v>99</v>
      </c>
      <c r="F30" s="98">
        <f>CULTURAL!K38</f>
        <v>-48.75</v>
      </c>
      <c r="G30" s="94"/>
      <c r="H30" s="94"/>
      <c r="I30" s="94"/>
      <c r="J30" s="94"/>
    </row>
    <row r="31" spans="2:10" ht="17.399999999999999" x14ac:dyDescent="0.3">
      <c r="B31" s="94"/>
      <c r="C31" s="94"/>
      <c r="D31" s="121" t="s">
        <v>100</v>
      </c>
      <c r="E31" s="120"/>
      <c r="F31" s="127">
        <f>SUM(F32:F33)</f>
        <v>2218.5700000000002</v>
      </c>
      <c r="G31" s="94"/>
      <c r="H31" s="94"/>
      <c r="I31" s="94"/>
      <c r="J31" s="94"/>
    </row>
    <row r="32" spans="2:10" ht="15.6" x14ac:dyDescent="0.3">
      <c r="B32" s="94"/>
      <c r="C32" s="94"/>
      <c r="D32" s="105"/>
      <c r="E32" s="117" t="s">
        <v>98</v>
      </c>
      <c r="F32" s="98">
        <f>'KITS Y ARREGLOS ASO'!E4</f>
        <v>650.89</v>
      </c>
      <c r="G32" s="94"/>
      <c r="H32" s="94"/>
      <c r="I32" s="94"/>
      <c r="J32" s="94"/>
    </row>
    <row r="33" spans="2:10" ht="15.6" x14ac:dyDescent="0.3">
      <c r="B33" s="94"/>
      <c r="C33" s="94"/>
      <c r="D33" s="106"/>
      <c r="E33" s="117" t="s">
        <v>99</v>
      </c>
      <c r="F33" s="98">
        <f>'KITS Y ARREGLOS ASO'!E14</f>
        <v>1567.68</v>
      </c>
      <c r="G33" s="94"/>
      <c r="H33" s="94"/>
      <c r="I33" s="94"/>
      <c r="J33" s="94"/>
    </row>
    <row r="34" spans="2:10" ht="17.399999999999999" x14ac:dyDescent="0.3">
      <c r="B34" s="94"/>
      <c r="C34" s="94"/>
      <c r="D34" s="144" t="s">
        <v>179</v>
      </c>
      <c r="E34" s="145"/>
      <c r="F34" s="130">
        <f>SUM(F35:F36)</f>
        <v>-589.66</v>
      </c>
      <c r="G34" s="94"/>
      <c r="H34" s="94"/>
      <c r="I34" s="94"/>
      <c r="J34" s="94"/>
    </row>
    <row r="35" spans="2:10" ht="15.6" x14ac:dyDescent="0.3">
      <c r="B35" s="94"/>
      <c r="C35" s="94"/>
      <c r="D35" s="105"/>
      <c r="E35" s="117" t="s">
        <v>98</v>
      </c>
      <c r="F35" s="97">
        <f>'KITS Y ARREGLOS ASO'!E8</f>
        <v>-115</v>
      </c>
      <c r="G35" s="94"/>
      <c r="H35" s="94"/>
      <c r="I35" s="94"/>
      <c r="J35" s="94"/>
    </row>
    <row r="36" spans="2:10" ht="15.6" x14ac:dyDescent="0.3">
      <c r="B36" s="94"/>
      <c r="C36" s="94"/>
      <c r="D36" s="106"/>
      <c r="E36" s="117" t="s">
        <v>99</v>
      </c>
      <c r="F36" s="97">
        <f>'KITS Y ARREGLOS ASO'!E19</f>
        <v>-474.65999999999997</v>
      </c>
      <c r="G36" s="94"/>
      <c r="H36" s="94"/>
      <c r="I36" s="94"/>
      <c r="J36" s="94"/>
    </row>
    <row r="37" spans="2:10" ht="17.399999999999999" x14ac:dyDescent="0.3">
      <c r="B37" s="94"/>
      <c r="C37" s="94"/>
      <c r="D37" s="144" t="s">
        <v>104</v>
      </c>
      <c r="E37" s="145"/>
      <c r="F37" s="130">
        <f>SUM(F38:F39)</f>
        <v>-2452.13</v>
      </c>
      <c r="G37" s="94"/>
      <c r="H37" s="94"/>
      <c r="I37" s="94"/>
      <c r="J37" s="94"/>
    </row>
    <row r="38" spans="2:10" ht="15.6" x14ac:dyDescent="0.3">
      <c r="B38" s="94"/>
      <c r="C38" s="94"/>
      <c r="D38" s="105"/>
      <c r="E38" s="117" t="s">
        <v>98</v>
      </c>
      <c r="F38" s="98">
        <f>'KITS Y ARREGLOS ASO'!E31</f>
        <v>-207.55</v>
      </c>
      <c r="G38" s="94"/>
      <c r="H38" s="94"/>
      <c r="I38" s="94"/>
      <c r="J38" s="94"/>
    </row>
    <row r="39" spans="2:10" ht="15.6" x14ac:dyDescent="0.3">
      <c r="B39" s="94"/>
      <c r="C39" s="94"/>
      <c r="D39" s="122"/>
      <c r="E39" s="125" t="s">
        <v>99</v>
      </c>
      <c r="F39" s="123">
        <f>'KITS Y ARREGLOS ASO'!E43</f>
        <v>-2244.58</v>
      </c>
      <c r="G39" s="94"/>
      <c r="H39" s="94"/>
      <c r="I39" s="94"/>
      <c r="J39" s="94"/>
    </row>
    <row r="40" spans="2:10" ht="17.399999999999999" x14ac:dyDescent="0.3">
      <c r="B40" s="94"/>
      <c r="C40" s="94"/>
      <c r="D40" s="110" t="s">
        <v>105</v>
      </c>
      <c r="E40" s="111"/>
      <c r="F40" s="131">
        <f>DIRECTV!L1</f>
        <v>-397.78000000000009</v>
      </c>
      <c r="G40" s="94"/>
      <c r="H40" s="94"/>
      <c r="I40" s="94"/>
      <c r="J40" s="94"/>
    </row>
    <row r="41" spans="2:10" ht="17.399999999999999" x14ac:dyDescent="0.3">
      <c r="B41" s="94"/>
      <c r="C41" s="94"/>
      <c r="D41" s="146" t="s">
        <v>111</v>
      </c>
      <c r="E41" s="147"/>
      <c r="F41" s="133">
        <f>SUM(F42:F43)</f>
        <v>3089.26</v>
      </c>
      <c r="G41" s="94"/>
      <c r="H41" s="94"/>
      <c r="I41" s="94"/>
      <c r="J41" s="94"/>
    </row>
    <row r="42" spans="2:10" ht="15.6" x14ac:dyDescent="0.3">
      <c r="B42" s="94"/>
      <c r="C42" s="94"/>
      <c r="D42" s="105"/>
      <c r="E42" s="117" t="s">
        <v>98</v>
      </c>
      <c r="F42" s="98">
        <f>'Cursos 2019A'!K1</f>
        <v>1152.3000000000002</v>
      </c>
      <c r="G42" s="94"/>
      <c r="H42" s="94"/>
      <c r="I42" s="94"/>
      <c r="J42" s="94"/>
    </row>
    <row r="43" spans="2:10" ht="15.6" x14ac:dyDescent="0.3">
      <c r="B43" s="94"/>
      <c r="C43" s="94"/>
      <c r="D43" s="122"/>
      <c r="E43" s="125" t="s">
        <v>99</v>
      </c>
      <c r="F43" s="123">
        <f>'Cursos 2019B'!K1</f>
        <v>1936.96</v>
      </c>
      <c r="G43" s="94"/>
      <c r="H43" s="94"/>
      <c r="I43" s="94"/>
      <c r="J43" s="94"/>
    </row>
    <row r="44" spans="2:10" ht="17.399999999999999" x14ac:dyDescent="0.3">
      <c r="B44" s="94"/>
      <c r="C44" s="94"/>
      <c r="D44" s="110" t="s">
        <v>112</v>
      </c>
      <c r="E44" s="111"/>
      <c r="F44" s="131">
        <f>'OTROS GASTOS'!D1+'OTROS GASTOS'!J1</f>
        <v>-28</v>
      </c>
      <c r="G44" s="94"/>
      <c r="H44" s="94"/>
      <c r="I44" s="94"/>
      <c r="J44" s="94"/>
    </row>
    <row r="45" spans="2:10" ht="15.6" x14ac:dyDescent="0.3">
      <c r="B45" s="94"/>
      <c r="C45" s="94"/>
      <c r="D45" s="94"/>
      <c r="E45" s="94"/>
      <c r="F45" s="95"/>
      <c r="G45" s="94"/>
      <c r="H45" s="94"/>
      <c r="I45" s="94"/>
      <c r="J45" s="94"/>
    </row>
    <row r="46" spans="2:10" ht="15.6" x14ac:dyDescent="0.3">
      <c r="B46" s="94"/>
      <c r="C46" s="94"/>
      <c r="D46" s="94"/>
      <c r="E46" s="94"/>
      <c r="F46" s="95"/>
      <c r="G46" s="94"/>
      <c r="H46" s="94"/>
      <c r="I46" s="94"/>
      <c r="J46" s="94"/>
    </row>
    <row r="47" spans="2:10" ht="15.6" x14ac:dyDescent="0.3">
      <c r="B47" s="94"/>
      <c r="C47" s="94"/>
      <c r="D47" s="94"/>
      <c r="E47" s="94"/>
      <c r="F47" s="95"/>
      <c r="G47" s="94"/>
      <c r="H47" s="94"/>
      <c r="I47" s="94"/>
      <c r="J47" s="94"/>
    </row>
    <row r="48" spans="2:10" ht="15.6" x14ac:dyDescent="0.3">
      <c r="B48" s="94"/>
      <c r="C48" s="94"/>
      <c r="D48" s="94"/>
      <c r="E48" s="94"/>
      <c r="F48" s="95"/>
      <c r="G48" s="94"/>
      <c r="H48" s="94"/>
      <c r="I48" s="94"/>
      <c r="J48" s="94"/>
    </row>
    <row r="49" spans="2:10" ht="15.6" x14ac:dyDescent="0.3">
      <c r="B49" s="94"/>
      <c r="C49" s="94"/>
      <c r="D49" s="94"/>
      <c r="E49" s="94"/>
      <c r="F49" s="95"/>
      <c r="G49" s="94"/>
      <c r="H49" s="94"/>
      <c r="I49" s="94"/>
      <c r="J49" s="94"/>
    </row>
    <row r="50" spans="2:10" ht="15.6" x14ac:dyDescent="0.3">
      <c r="B50" s="94"/>
      <c r="C50" s="94"/>
      <c r="D50" s="94"/>
      <c r="E50" s="94"/>
      <c r="F50" s="95"/>
      <c r="G50" s="94"/>
      <c r="H50" s="94"/>
      <c r="I50" s="94"/>
      <c r="J50" s="94"/>
    </row>
    <row r="51" spans="2:10" ht="15.6" x14ac:dyDescent="0.3">
      <c r="B51" s="94"/>
      <c r="C51" s="94"/>
      <c r="D51" s="94"/>
      <c r="E51" s="94"/>
      <c r="F51" s="95"/>
      <c r="G51" s="94"/>
      <c r="H51" s="94"/>
      <c r="I51" s="94"/>
      <c r="J51" s="94"/>
    </row>
    <row r="52" spans="2:10" ht="15.6" x14ac:dyDescent="0.3">
      <c r="B52" s="94"/>
      <c r="C52" s="94"/>
      <c r="D52" s="94"/>
      <c r="E52" s="94"/>
      <c r="F52" s="95"/>
      <c r="G52" s="94"/>
      <c r="H52" s="94"/>
      <c r="I52" s="94"/>
      <c r="J52" s="94"/>
    </row>
    <row r="53" spans="2:10" ht="15.6" x14ac:dyDescent="0.3">
      <c r="B53" s="94"/>
      <c r="C53" s="94"/>
      <c r="D53" s="94"/>
      <c r="E53" s="94"/>
      <c r="F53" s="95"/>
      <c r="G53" s="94"/>
      <c r="H53" s="94"/>
      <c r="I53" s="94"/>
      <c r="J53" s="94"/>
    </row>
    <row r="54" spans="2:10" ht="15.6" x14ac:dyDescent="0.3">
      <c r="B54" s="94"/>
      <c r="C54" s="94"/>
      <c r="D54" s="94"/>
      <c r="E54" s="94"/>
      <c r="F54" s="95"/>
      <c r="G54" s="94"/>
      <c r="H54" s="94"/>
      <c r="I54" s="94"/>
      <c r="J54" s="94"/>
    </row>
    <row r="55" spans="2:10" ht="15.6" x14ac:dyDescent="0.3">
      <c r="B55" s="94"/>
      <c r="C55" s="94"/>
      <c r="D55" s="94"/>
      <c r="E55" s="94"/>
      <c r="F55" s="95"/>
      <c r="G55" s="94"/>
      <c r="H55" s="94"/>
      <c r="I55" s="94"/>
      <c r="J55" s="94"/>
    </row>
    <row r="56" spans="2:10" ht="15.6" x14ac:dyDescent="0.3">
      <c r="B56" s="94"/>
      <c r="C56" s="94"/>
      <c r="D56" s="94"/>
      <c r="E56" s="94"/>
      <c r="F56" s="95"/>
      <c r="G56" s="94"/>
      <c r="H56" s="94"/>
      <c r="I56" s="94"/>
      <c r="J56" s="94"/>
    </row>
    <row r="57" spans="2:10" ht="15.6" x14ac:dyDescent="0.3">
      <c r="B57" s="94"/>
      <c r="C57" s="94"/>
      <c r="D57" s="94"/>
      <c r="E57" s="94"/>
      <c r="F57" s="95"/>
      <c r="G57" s="94"/>
      <c r="H57" s="94"/>
      <c r="I57" s="94"/>
      <c r="J57" s="94"/>
    </row>
    <row r="58" spans="2:10" ht="15.6" x14ac:dyDescent="0.3">
      <c r="B58" s="94"/>
      <c r="C58" s="94"/>
      <c r="D58" s="94"/>
      <c r="E58" s="94"/>
      <c r="F58" s="95"/>
      <c r="G58" s="94"/>
      <c r="H58" s="94"/>
      <c r="I58" s="94"/>
      <c r="J58" s="94"/>
    </row>
    <row r="59" spans="2:10" ht="15.6" x14ac:dyDescent="0.3">
      <c r="B59" s="94"/>
      <c r="C59" s="94"/>
      <c r="D59" s="94"/>
      <c r="E59" s="94"/>
      <c r="F59" s="95"/>
      <c r="G59" s="94"/>
      <c r="H59" s="94"/>
      <c r="I59" s="94"/>
      <c r="J59" s="94"/>
    </row>
    <row r="60" spans="2:10" ht="15.6" x14ac:dyDescent="0.3">
      <c r="B60" s="94"/>
      <c r="C60" s="94"/>
      <c r="D60" s="94"/>
      <c r="E60" s="94"/>
      <c r="F60" s="95"/>
      <c r="G60" s="94"/>
      <c r="H60" s="94"/>
      <c r="I60" s="94"/>
      <c r="J60" s="94"/>
    </row>
    <row r="61" spans="2:10" ht="15.6" x14ac:dyDescent="0.3">
      <c r="B61" s="94"/>
      <c r="C61" s="94"/>
      <c r="D61" s="94"/>
      <c r="E61" s="94"/>
      <c r="F61" s="95"/>
      <c r="G61" s="94"/>
      <c r="H61" s="94"/>
      <c r="I61" s="94"/>
      <c r="J61" s="94"/>
    </row>
    <row r="62" spans="2:10" ht="15.6" x14ac:dyDescent="0.3">
      <c r="B62" s="94"/>
      <c r="C62" s="94"/>
      <c r="D62" s="94"/>
      <c r="E62" s="94"/>
      <c r="F62" s="95"/>
      <c r="G62" s="94"/>
      <c r="H62" s="94"/>
      <c r="I62" s="94"/>
      <c r="J62" s="94"/>
    </row>
    <row r="63" spans="2:10" ht="15.6" x14ac:dyDescent="0.3">
      <c r="B63" s="94"/>
      <c r="C63" s="94"/>
      <c r="D63" s="94"/>
      <c r="E63" s="94"/>
      <c r="F63" s="95"/>
      <c r="G63" s="94"/>
      <c r="H63" s="94"/>
      <c r="I63" s="94"/>
      <c r="J63" s="94"/>
    </row>
    <row r="64" spans="2:10" ht="15.6" x14ac:dyDescent="0.3">
      <c r="B64" s="94"/>
      <c r="C64" s="94"/>
      <c r="D64" s="94"/>
      <c r="E64" s="94"/>
      <c r="F64" s="95"/>
      <c r="G64" s="94"/>
      <c r="H64" s="94"/>
      <c r="I64" s="94"/>
      <c r="J64" s="94"/>
    </row>
  </sheetData>
  <sheetProtection algorithmName="SHA-512" hashValue="YCyxnH+3mRBKJCWYFkPVihjkQOzF5wXnvITzcbiUUVDbDx8WaStFRyVgv+P7yfMZf1dOmGZ5jnGcxeEDnhg1Aw==" saltValue="cVSD8mZ3hSd1MDXzmQ5LsQ==" spinCount="100000" sheet="1" objects="1" scenarios="1"/>
  <mergeCells count="9">
    <mergeCell ref="D28:E28"/>
    <mergeCell ref="D34:E34"/>
    <mergeCell ref="D37:E37"/>
    <mergeCell ref="D41:E41"/>
    <mergeCell ref="D2:J2"/>
    <mergeCell ref="D19:E19"/>
    <mergeCell ref="E4:H4"/>
    <mergeCell ref="D14:E14"/>
    <mergeCell ref="D20:E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W75"/>
  <sheetViews>
    <sheetView showGridLines="0" topLeftCell="A30" workbookViewId="0">
      <selection activeCell="K23" sqref="K23"/>
    </sheetView>
  </sheetViews>
  <sheetFormatPr baseColWidth="10" defaultRowHeight="14.4" x14ac:dyDescent="0.3"/>
  <cols>
    <col min="4" max="4" width="15.88671875" customWidth="1"/>
    <col min="5" max="5" width="11.5546875" style="2"/>
    <col min="6" max="6" width="18.109375" style="2" customWidth="1"/>
    <col min="11" max="11" width="11.5546875" style="2"/>
    <col min="12" max="12" width="10.33203125" customWidth="1"/>
    <col min="17" max="17" width="13.6640625" style="2" customWidth="1"/>
    <col min="23" max="23" width="11.5546875" style="2"/>
  </cols>
  <sheetData>
    <row r="1" spans="3:22" x14ac:dyDescent="0.3">
      <c r="E1"/>
      <c r="F1"/>
      <c r="G1" s="249" t="s">
        <v>33</v>
      </c>
      <c r="H1" s="249"/>
      <c r="I1" s="249"/>
      <c r="J1" s="250">
        <f>G3-M3</f>
        <v>21</v>
      </c>
      <c r="K1" s="13"/>
    </row>
    <row r="2" spans="3:22" x14ac:dyDescent="0.3">
      <c r="E2"/>
      <c r="F2"/>
      <c r="G2" s="249"/>
      <c r="H2" s="249"/>
      <c r="I2" s="249"/>
      <c r="J2" s="251"/>
      <c r="K2" s="6"/>
    </row>
    <row r="3" spans="3:22" x14ac:dyDescent="0.3">
      <c r="E3" s="207" t="s">
        <v>6</v>
      </c>
      <c r="F3" s="208"/>
      <c r="G3" s="178">
        <v>243</v>
      </c>
      <c r="H3" s="180"/>
      <c r="I3" s="178" t="s">
        <v>7</v>
      </c>
      <c r="J3" s="179"/>
      <c r="K3" s="179"/>
      <c r="L3" s="180"/>
      <c r="M3" s="209">
        <f>SUM(N5:N8)</f>
        <v>222</v>
      </c>
      <c r="N3" s="210"/>
    </row>
    <row r="4" spans="3:22" x14ac:dyDescent="0.3">
      <c r="E4" s="232" t="s">
        <v>9</v>
      </c>
      <c r="F4" s="233"/>
      <c r="G4" s="233"/>
      <c r="H4" s="234"/>
      <c r="I4" s="181" t="s">
        <v>8</v>
      </c>
      <c r="J4" s="182"/>
      <c r="K4" s="182"/>
      <c r="L4" s="182"/>
      <c r="M4" s="182"/>
      <c r="N4" s="183"/>
    </row>
    <row r="5" spans="3:22" x14ac:dyDescent="0.3">
      <c r="E5"/>
      <c r="F5"/>
      <c r="I5" s="164" t="s">
        <v>10</v>
      </c>
      <c r="J5" s="164"/>
      <c r="K5" s="164"/>
      <c r="L5" s="164"/>
      <c r="M5" s="164"/>
      <c r="N5" s="22">
        <v>7</v>
      </c>
    </row>
    <row r="6" spans="3:22" x14ac:dyDescent="0.3">
      <c r="E6"/>
      <c r="F6"/>
      <c r="I6" s="164" t="s">
        <v>14</v>
      </c>
      <c r="J6" s="164"/>
      <c r="K6" s="164"/>
      <c r="L6" s="164"/>
      <c r="M6" s="164"/>
      <c r="N6" s="22">
        <v>25</v>
      </c>
    </row>
    <row r="7" spans="3:22" x14ac:dyDescent="0.3">
      <c r="E7"/>
      <c r="F7"/>
      <c r="I7" s="164" t="s">
        <v>15</v>
      </c>
      <c r="J7" s="164"/>
      <c r="K7" s="164"/>
      <c r="L7" s="164"/>
      <c r="M7" s="164"/>
      <c r="N7" s="22">
        <v>40</v>
      </c>
    </row>
    <row r="8" spans="3:22" x14ac:dyDescent="0.3">
      <c r="E8"/>
      <c r="F8"/>
      <c r="I8" s="175" t="s">
        <v>18</v>
      </c>
      <c r="J8" s="176"/>
      <c r="K8" s="176"/>
      <c r="L8" s="176"/>
      <c r="M8" s="177"/>
      <c r="N8" s="43">
        <v>150</v>
      </c>
    </row>
    <row r="9" spans="3:22" x14ac:dyDescent="0.3">
      <c r="E9"/>
      <c r="F9"/>
      <c r="I9" s="7"/>
      <c r="J9" s="8"/>
      <c r="K9" s="9"/>
      <c r="L9" s="8"/>
      <c r="M9" s="16"/>
      <c r="N9" s="28"/>
    </row>
    <row r="12" spans="3:22" x14ac:dyDescent="0.3">
      <c r="C12" s="187" t="s">
        <v>23</v>
      </c>
      <c r="D12" s="188"/>
      <c r="E12" s="236"/>
      <c r="F12" s="47">
        <f>SUM(F15:F17)</f>
        <v>-56</v>
      </c>
      <c r="H12" s="238" t="s">
        <v>22</v>
      </c>
      <c r="I12" s="238"/>
      <c r="J12" s="238"/>
      <c r="K12" s="48">
        <v>17</v>
      </c>
      <c r="M12" s="237" t="s">
        <v>19</v>
      </c>
      <c r="N12" s="237"/>
      <c r="O12" s="237"/>
      <c r="P12" s="237"/>
      <c r="Q12" s="49">
        <f>SUM(Q16:Q17)</f>
        <v>-108</v>
      </c>
      <c r="T12" s="235"/>
      <c r="U12" s="235"/>
      <c r="V12" s="235"/>
    </row>
    <row r="13" spans="3:22" x14ac:dyDescent="0.3">
      <c r="C13" s="211" t="s">
        <v>162</v>
      </c>
      <c r="D13" s="212"/>
      <c r="E13" s="212"/>
      <c r="F13" s="213"/>
      <c r="H13" s="239" t="s">
        <v>118</v>
      </c>
      <c r="I13" s="240"/>
      <c r="J13" s="240"/>
      <c r="K13" s="241"/>
      <c r="M13" s="248" t="s">
        <v>119</v>
      </c>
      <c r="N13" s="248"/>
      <c r="O13" s="248"/>
      <c r="P13" s="248"/>
      <c r="Q13" s="248"/>
    </row>
    <row r="14" spans="3:22" x14ac:dyDescent="0.3">
      <c r="C14" s="214"/>
      <c r="D14" s="215"/>
      <c r="E14" s="215"/>
      <c r="F14" s="216"/>
      <c r="H14" s="242"/>
      <c r="I14" s="243"/>
      <c r="J14" s="243"/>
      <c r="K14" s="244"/>
      <c r="M14" s="248"/>
      <c r="N14" s="248"/>
      <c r="O14" s="248"/>
      <c r="P14" s="248"/>
      <c r="Q14" s="248"/>
    </row>
    <row r="15" spans="3:22" x14ac:dyDescent="0.3">
      <c r="C15" s="229" t="s">
        <v>24</v>
      </c>
      <c r="D15" s="230"/>
      <c r="E15" s="231"/>
      <c r="F15" s="77">
        <v>-36</v>
      </c>
      <c r="H15" s="242"/>
      <c r="I15" s="243"/>
      <c r="J15" s="243"/>
      <c r="K15" s="244"/>
      <c r="M15" s="248"/>
      <c r="N15" s="248"/>
      <c r="O15" s="248"/>
      <c r="P15" s="248"/>
      <c r="Q15" s="248"/>
    </row>
    <row r="16" spans="3:22" x14ac:dyDescent="0.3">
      <c r="C16" s="226" t="s">
        <v>25</v>
      </c>
      <c r="D16" s="227"/>
      <c r="E16" s="228"/>
      <c r="F16" s="22">
        <v>-5</v>
      </c>
      <c r="H16" s="242"/>
      <c r="I16" s="243"/>
      <c r="J16" s="243"/>
      <c r="K16" s="244"/>
      <c r="M16" s="164" t="s">
        <v>32</v>
      </c>
      <c r="N16" s="164"/>
      <c r="O16" s="164"/>
      <c r="P16" s="164"/>
      <c r="Q16" s="22">
        <v>4</v>
      </c>
    </row>
    <row r="17" spans="3:17" x14ac:dyDescent="0.3">
      <c r="C17" s="164" t="s">
        <v>26</v>
      </c>
      <c r="D17" s="164"/>
      <c r="E17" s="164"/>
      <c r="F17" s="22">
        <v>-15</v>
      </c>
      <c r="H17" s="242"/>
      <c r="I17" s="243"/>
      <c r="J17" s="243"/>
      <c r="K17" s="244"/>
      <c r="M17" s="220" t="s">
        <v>88</v>
      </c>
      <c r="N17" s="221"/>
      <c r="O17" s="221"/>
      <c r="P17" s="222"/>
      <c r="Q17" s="4">
        <v>-112</v>
      </c>
    </row>
    <row r="18" spans="3:17" x14ac:dyDescent="0.3">
      <c r="H18" s="245"/>
      <c r="I18" s="246"/>
      <c r="J18" s="246"/>
      <c r="K18" s="247"/>
      <c r="M18" s="223"/>
      <c r="N18" s="224"/>
      <c r="O18" s="224"/>
      <c r="P18" s="225"/>
      <c r="Q18" s="10"/>
    </row>
    <row r="23" spans="3:17" x14ac:dyDescent="0.3">
      <c r="C23" s="238" t="s">
        <v>20</v>
      </c>
      <c r="D23" s="238"/>
      <c r="E23" s="238"/>
      <c r="F23" s="48">
        <f>SUM(F27:F30)</f>
        <v>-69.75</v>
      </c>
      <c r="H23" s="217" t="s">
        <v>80</v>
      </c>
      <c r="I23" s="218"/>
      <c r="J23" s="219"/>
      <c r="K23" s="51">
        <f>SUM(K25:K28)</f>
        <v>-10.35</v>
      </c>
      <c r="M23" s="187" t="s">
        <v>21</v>
      </c>
      <c r="N23" s="188"/>
      <c r="O23" s="188"/>
      <c r="P23" s="236"/>
      <c r="Q23" s="50">
        <f>SUM(Q29:Q35)</f>
        <v>-210.6</v>
      </c>
    </row>
    <row r="24" spans="3:17" x14ac:dyDescent="0.3">
      <c r="C24" s="189" t="s">
        <v>87</v>
      </c>
      <c r="D24" s="190"/>
      <c r="E24" s="190"/>
      <c r="F24" s="191"/>
      <c r="H24" s="252" t="s">
        <v>129</v>
      </c>
      <c r="I24" s="252"/>
      <c r="J24" s="252"/>
      <c r="K24" s="252"/>
      <c r="M24" s="198" t="s">
        <v>89</v>
      </c>
      <c r="N24" s="199"/>
      <c r="O24" s="199"/>
      <c r="P24" s="199"/>
      <c r="Q24" s="200"/>
    </row>
    <row r="25" spans="3:17" x14ac:dyDescent="0.3">
      <c r="C25" s="192"/>
      <c r="D25" s="193"/>
      <c r="E25" s="193"/>
      <c r="F25" s="194"/>
      <c r="H25" s="165" t="s">
        <v>84</v>
      </c>
      <c r="I25" s="165"/>
      <c r="J25" s="165"/>
      <c r="K25" s="22">
        <v>-3.6</v>
      </c>
      <c r="M25" s="201"/>
      <c r="N25" s="202"/>
      <c r="O25" s="202"/>
      <c r="P25" s="202"/>
      <c r="Q25" s="203"/>
    </row>
    <row r="26" spans="3:17" x14ac:dyDescent="0.3">
      <c r="C26" s="195"/>
      <c r="D26" s="196"/>
      <c r="E26" s="196"/>
      <c r="F26" s="197"/>
      <c r="H26" s="164" t="s">
        <v>164</v>
      </c>
      <c r="I26" s="164"/>
      <c r="J26" s="164"/>
      <c r="K26" s="22">
        <v>-3.75</v>
      </c>
      <c r="M26" s="201"/>
      <c r="N26" s="202"/>
      <c r="O26" s="202"/>
      <c r="P26" s="202"/>
      <c r="Q26" s="203"/>
    </row>
    <row r="27" spans="3:17" x14ac:dyDescent="0.3">
      <c r="C27" s="164" t="s">
        <v>29</v>
      </c>
      <c r="D27" s="164"/>
      <c r="E27" s="164"/>
      <c r="F27" s="22">
        <v>-34.75</v>
      </c>
      <c r="H27" s="164" t="s">
        <v>85</v>
      </c>
      <c r="I27" s="164"/>
      <c r="J27" s="164"/>
      <c r="K27" s="22">
        <v>-1</v>
      </c>
      <c r="M27" s="201"/>
      <c r="N27" s="202"/>
      <c r="O27" s="202"/>
      <c r="P27" s="202"/>
      <c r="Q27" s="203"/>
    </row>
    <row r="28" spans="3:17" x14ac:dyDescent="0.3">
      <c r="C28" s="164" t="s">
        <v>30</v>
      </c>
      <c r="D28" s="164"/>
      <c r="E28" s="164"/>
      <c r="F28" s="46">
        <v>-10</v>
      </c>
      <c r="H28" s="164" t="s">
        <v>86</v>
      </c>
      <c r="I28" s="164"/>
      <c r="J28" s="164"/>
      <c r="K28" s="22">
        <v>-2</v>
      </c>
      <c r="M28" s="204"/>
      <c r="N28" s="205"/>
      <c r="O28" s="205"/>
      <c r="P28" s="205"/>
      <c r="Q28" s="206"/>
    </row>
    <row r="29" spans="3:17" x14ac:dyDescent="0.3">
      <c r="C29" s="165" t="s">
        <v>31</v>
      </c>
      <c r="D29" s="165"/>
      <c r="E29" s="165"/>
      <c r="F29" s="22">
        <v>-15</v>
      </c>
      <c r="M29" s="160" t="s">
        <v>27</v>
      </c>
      <c r="N29" s="160"/>
      <c r="O29" s="160"/>
      <c r="P29" s="160"/>
      <c r="Q29" s="22">
        <v>20</v>
      </c>
    </row>
    <row r="30" spans="3:17" x14ac:dyDescent="0.3">
      <c r="C30" s="165" t="s">
        <v>163</v>
      </c>
      <c r="D30" s="165"/>
      <c r="E30" s="165"/>
      <c r="F30" s="22">
        <v>-10</v>
      </c>
      <c r="M30" s="160" t="s">
        <v>28</v>
      </c>
      <c r="N30" s="160"/>
      <c r="O30" s="160"/>
      <c r="P30" s="160"/>
      <c r="Q30" s="22">
        <v>-153.85</v>
      </c>
    </row>
    <row r="31" spans="3:17" x14ac:dyDescent="0.3">
      <c r="E31"/>
      <c r="F31"/>
      <c r="M31" s="160" t="s">
        <v>28</v>
      </c>
      <c r="N31" s="160"/>
      <c r="O31" s="160"/>
      <c r="P31" s="160"/>
      <c r="Q31" s="42">
        <v>-35</v>
      </c>
    </row>
    <row r="32" spans="3:17" x14ac:dyDescent="0.3">
      <c r="E32"/>
      <c r="F32"/>
      <c r="K32" s="32"/>
      <c r="M32" s="160" t="s">
        <v>120</v>
      </c>
      <c r="N32" s="160"/>
      <c r="O32" s="160"/>
      <c r="P32" s="160"/>
      <c r="Q32" s="22">
        <v>-5</v>
      </c>
    </row>
    <row r="33" spans="3:17" x14ac:dyDescent="0.3">
      <c r="K33"/>
      <c r="M33" s="160" t="s">
        <v>28</v>
      </c>
      <c r="N33" s="160"/>
      <c r="O33" s="160"/>
      <c r="P33" s="160"/>
      <c r="Q33" s="22">
        <v>-25.25</v>
      </c>
    </row>
    <row r="34" spans="3:17" x14ac:dyDescent="0.3">
      <c r="K34"/>
      <c r="M34" s="160" t="s">
        <v>28</v>
      </c>
      <c r="N34" s="160"/>
      <c r="O34" s="160"/>
      <c r="P34" s="160"/>
      <c r="Q34" s="22">
        <v>-6.5</v>
      </c>
    </row>
    <row r="35" spans="3:17" x14ac:dyDescent="0.3">
      <c r="K35"/>
      <c r="M35" s="160" t="s">
        <v>121</v>
      </c>
      <c r="N35" s="160"/>
      <c r="O35" s="160"/>
      <c r="P35" s="160"/>
      <c r="Q35" s="22">
        <v>-5</v>
      </c>
    </row>
    <row r="38" spans="3:17" ht="15.6" x14ac:dyDescent="0.3">
      <c r="C38" s="161" t="s">
        <v>63</v>
      </c>
      <c r="D38" s="162"/>
      <c r="E38" s="163"/>
      <c r="F38" s="51">
        <f>SUM(F40:F45)</f>
        <v>-1001.26</v>
      </c>
      <c r="H38" s="187" t="s">
        <v>146</v>
      </c>
      <c r="I38" s="188"/>
      <c r="J38" s="188"/>
      <c r="K38" s="48">
        <f>SUM(K39:K41)</f>
        <v>-48.75</v>
      </c>
      <c r="M38" s="184" t="s">
        <v>73</v>
      </c>
      <c r="N38" s="185"/>
      <c r="O38" s="185"/>
      <c r="P38" s="186"/>
      <c r="Q38" s="51">
        <f>SUM(Q39:Q43)+Q44+Q47</f>
        <v>-181.26</v>
      </c>
    </row>
    <row r="39" spans="3:17" ht="14.4" customHeight="1" x14ac:dyDescent="0.3">
      <c r="C39" s="156" t="s">
        <v>122</v>
      </c>
      <c r="D39" s="157"/>
      <c r="E39" s="157"/>
      <c r="F39" s="158"/>
      <c r="H39" s="155" t="s">
        <v>97</v>
      </c>
      <c r="I39" s="155"/>
      <c r="J39" s="155"/>
      <c r="K39" s="44">
        <v>-41.25</v>
      </c>
      <c r="M39" s="174"/>
      <c r="N39" s="174"/>
      <c r="O39" s="174"/>
      <c r="P39" s="174"/>
      <c r="Q39" s="174"/>
    </row>
    <row r="40" spans="3:17" ht="14.4" customHeight="1" x14ac:dyDescent="0.3">
      <c r="C40" s="159" t="s">
        <v>116</v>
      </c>
      <c r="D40" s="159"/>
      <c r="E40" s="159"/>
      <c r="F40" s="45">
        <v>-50</v>
      </c>
      <c r="H40" s="155" t="s">
        <v>147</v>
      </c>
      <c r="I40" s="155"/>
      <c r="J40" s="155"/>
      <c r="K40" s="44">
        <v>-7.5</v>
      </c>
      <c r="M40" s="160" t="s">
        <v>74</v>
      </c>
      <c r="N40" s="160"/>
      <c r="O40" s="160"/>
      <c r="P40" s="160"/>
      <c r="Q40" s="22">
        <v>-120</v>
      </c>
    </row>
    <row r="41" spans="3:17" x14ac:dyDescent="0.3">
      <c r="C41" s="159" t="s">
        <v>64</v>
      </c>
      <c r="D41" s="159"/>
      <c r="E41" s="159"/>
      <c r="F41" s="45">
        <v>-220</v>
      </c>
      <c r="K41"/>
      <c r="M41" s="160" t="s">
        <v>75</v>
      </c>
      <c r="N41" s="160"/>
      <c r="O41" s="160"/>
      <c r="P41" s="160"/>
      <c r="Q41" s="22">
        <f>-0.4*80</f>
        <v>-32</v>
      </c>
    </row>
    <row r="42" spans="3:17" x14ac:dyDescent="0.3">
      <c r="C42" s="160" t="s">
        <v>66</v>
      </c>
      <c r="D42" s="160"/>
      <c r="E42" s="160"/>
      <c r="F42" s="45">
        <v>-420</v>
      </c>
      <c r="K42"/>
      <c r="M42" s="160" t="s">
        <v>76</v>
      </c>
      <c r="N42" s="160"/>
      <c r="O42" s="160"/>
      <c r="P42" s="160"/>
      <c r="Q42" s="22">
        <v>-3</v>
      </c>
    </row>
    <row r="43" spans="3:17" x14ac:dyDescent="0.3">
      <c r="C43" s="160" t="s">
        <v>67</v>
      </c>
      <c r="D43" s="160"/>
      <c r="E43" s="160"/>
      <c r="F43" s="45">
        <v>-72</v>
      </c>
      <c r="I43" s="2"/>
      <c r="K43"/>
      <c r="M43" s="160" t="s">
        <v>77</v>
      </c>
      <c r="N43" s="160"/>
      <c r="O43" s="160"/>
      <c r="P43" s="160"/>
      <c r="Q43" s="22">
        <v>-8</v>
      </c>
    </row>
    <row r="44" spans="3:17" x14ac:dyDescent="0.3">
      <c r="C44" s="160" t="s">
        <v>115</v>
      </c>
      <c r="D44" s="160"/>
      <c r="E44" s="160"/>
      <c r="F44" s="45">
        <v>-77</v>
      </c>
      <c r="I44" s="2"/>
      <c r="K44"/>
      <c r="M44" s="160" t="s">
        <v>78</v>
      </c>
      <c r="N44" s="160"/>
      <c r="O44" s="160"/>
      <c r="P44" s="160"/>
      <c r="Q44" s="25">
        <f>-SUM(Q45:Q46)</f>
        <v>-3.26</v>
      </c>
    </row>
    <row r="45" spans="3:17" x14ac:dyDescent="0.3">
      <c r="C45" s="159" t="s">
        <v>68</v>
      </c>
      <c r="D45" s="159"/>
      <c r="E45" s="159"/>
      <c r="F45" s="4">
        <f>-SUM(F46:F56)</f>
        <v>-162.26</v>
      </c>
      <c r="I45" s="2"/>
      <c r="K45"/>
      <c r="M45" s="166" t="s">
        <v>79</v>
      </c>
      <c r="N45" s="166"/>
      <c r="O45" s="166"/>
      <c r="P45" s="166"/>
      <c r="Q45" s="22">
        <v>1.3</v>
      </c>
    </row>
    <row r="46" spans="3:17" x14ac:dyDescent="0.3">
      <c r="C46" s="166" t="s">
        <v>72</v>
      </c>
      <c r="D46" s="166"/>
      <c r="E46" s="166"/>
      <c r="F46" s="22">
        <v>5.6</v>
      </c>
      <c r="I46" s="2"/>
      <c r="K46"/>
      <c r="M46" s="166" t="s">
        <v>82</v>
      </c>
      <c r="N46" s="166"/>
      <c r="O46" s="166"/>
      <c r="P46" s="166"/>
      <c r="Q46" s="22">
        <v>1.96</v>
      </c>
    </row>
    <row r="47" spans="3:17" ht="14.4" customHeight="1" x14ac:dyDescent="0.3">
      <c r="C47" s="167" t="s">
        <v>167</v>
      </c>
      <c r="D47" s="168"/>
      <c r="E47" s="169"/>
      <c r="F47" s="173">
        <v>3.25</v>
      </c>
      <c r="I47" s="2"/>
      <c r="K47"/>
      <c r="M47" s="160" t="s">
        <v>123</v>
      </c>
      <c r="N47" s="160"/>
      <c r="O47" s="160"/>
      <c r="P47" s="160"/>
      <c r="Q47" s="22">
        <v>-15</v>
      </c>
    </row>
    <row r="48" spans="3:17" x14ac:dyDescent="0.3">
      <c r="C48" s="170"/>
      <c r="D48" s="171"/>
      <c r="E48" s="172"/>
      <c r="F48" s="173"/>
      <c r="I48" s="2"/>
      <c r="K48"/>
    </row>
    <row r="49" spans="3:11" ht="14.4" customHeight="1" x14ac:dyDescent="0.3">
      <c r="C49" s="166" t="s">
        <v>69</v>
      </c>
      <c r="D49" s="166"/>
      <c r="E49" s="166"/>
      <c r="F49" s="22">
        <v>26.51</v>
      </c>
      <c r="I49" s="2"/>
      <c r="K49"/>
    </row>
    <row r="50" spans="3:11" x14ac:dyDescent="0.3">
      <c r="C50" s="166" t="s">
        <v>70</v>
      </c>
      <c r="D50" s="166"/>
      <c r="E50" s="166"/>
      <c r="F50" s="22">
        <v>6.5</v>
      </c>
      <c r="I50" s="2"/>
      <c r="K50"/>
    </row>
    <row r="51" spans="3:11" x14ac:dyDescent="0.3">
      <c r="C51" s="166" t="s">
        <v>71</v>
      </c>
      <c r="D51" s="166"/>
      <c r="E51" s="166"/>
      <c r="F51" s="22">
        <v>5</v>
      </c>
      <c r="I51" s="2"/>
      <c r="K51"/>
    </row>
    <row r="52" spans="3:11" x14ac:dyDescent="0.3">
      <c r="C52" s="166" t="s">
        <v>168</v>
      </c>
      <c r="D52" s="166"/>
      <c r="E52" s="166"/>
      <c r="F52" s="22">
        <v>14.4</v>
      </c>
      <c r="I52" s="2"/>
      <c r="K52"/>
    </row>
    <row r="53" spans="3:11" x14ac:dyDescent="0.3">
      <c r="C53" s="166" t="s">
        <v>166</v>
      </c>
      <c r="D53" s="166"/>
      <c r="E53" s="166"/>
      <c r="F53" s="22">
        <v>41</v>
      </c>
      <c r="I53" s="2"/>
      <c r="K53"/>
    </row>
    <row r="54" spans="3:11" x14ac:dyDescent="0.3">
      <c r="C54" s="166" t="s">
        <v>163</v>
      </c>
      <c r="D54" s="166"/>
      <c r="E54" s="166"/>
      <c r="F54" s="22">
        <v>10</v>
      </c>
      <c r="I54" s="2"/>
      <c r="K54"/>
    </row>
    <row r="55" spans="3:11" x14ac:dyDescent="0.3">
      <c r="C55" s="166" t="s">
        <v>165</v>
      </c>
      <c r="D55" s="166"/>
      <c r="E55" s="166"/>
      <c r="F55" s="22">
        <v>50</v>
      </c>
      <c r="I55" s="2"/>
      <c r="K55"/>
    </row>
    <row r="56" spans="3:11" x14ac:dyDescent="0.3">
      <c r="C56" s="2"/>
      <c r="D56" s="31"/>
      <c r="I56" s="2"/>
      <c r="K56"/>
    </row>
    <row r="57" spans="3:11" x14ac:dyDescent="0.3">
      <c r="C57" s="2"/>
      <c r="I57" s="2"/>
      <c r="K57"/>
    </row>
    <row r="58" spans="3:11" x14ac:dyDescent="0.3">
      <c r="G58" s="2"/>
      <c r="I58" s="2"/>
      <c r="K58"/>
    </row>
    <row r="59" spans="3:11" x14ac:dyDescent="0.3">
      <c r="G59" s="2"/>
      <c r="I59" s="2"/>
      <c r="K59"/>
    </row>
    <row r="60" spans="3:11" x14ac:dyDescent="0.3">
      <c r="G60" s="2"/>
      <c r="I60" s="2"/>
      <c r="K60"/>
    </row>
    <row r="61" spans="3:11" x14ac:dyDescent="0.3">
      <c r="G61" s="2"/>
      <c r="I61" s="2"/>
      <c r="K61"/>
    </row>
    <row r="62" spans="3:11" x14ac:dyDescent="0.3">
      <c r="I62" s="2"/>
    </row>
    <row r="63" spans="3:11" x14ac:dyDescent="0.3">
      <c r="I63" s="2"/>
    </row>
    <row r="64" spans="3:11" x14ac:dyDescent="0.3">
      <c r="I64" s="2"/>
    </row>
    <row r="65" spans="9:9" x14ac:dyDescent="0.3">
      <c r="I65" s="2"/>
    </row>
    <row r="66" spans="9:9" x14ac:dyDescent="0.3">
      <c r="I66" s="2"/>
    </row>
    <row r="67" spans="9:9" x14ac:dyDescent="0.3">
      <c r="I67" s="2"/>
    </row>
    <row r="68" spans="9:9" x14ac:dyDescent="0.3">
      <c r="I68" s="2"/>
    </row>
    <row r="69" spans="9:9" x14ac:dyDescent="0.3">
      <c r="I69" s="2"/>
    </row>
    <row r="70" spans="9:9" x14ac:dyDescent="0.3">
      <c r="I70" s="2"/>
    </row>
    <row r="71" spans="9:9" x14ac:dyDescent="0.3">
      <c r="I71" s="2"/>
    </row>
    <row r="72" spans="9:9" x14ac:dyDescent="0.3">
      <c r="I72" s="2"/>
    </row>
    <row r="73" spans="9:9" x14ac:dyDescent="0.3">
      <c r="I73" s="2"/>
    </row>
    <row r="74" spans="9:9" x14ac:dyDescent="0.3">
      <c r="I74" s="2"/>
    </row>
    <row r="75" spans="9:9" x14ac:dyDescent="0.3">
      <c r="I75" s="2"/>
    </row>
  </sheetData>
  <sheetProtection algorithmName="SHA-512" hashValue="ye2UlDQEH6BD2ICisFcxOAy/KiH7jWXGctpn8Rrz6eFWe4GPQdGuti1Wk4TDs3UG1xRuTSreA9x47n+y30KCtA==" saltValue="vnvGXLwXZBnFTZGCpo0RMA==" spinCount="100000" sheet="1" objects="1" scenarios="1"/>
  <mergeCells count="76">
    <mergeCell ref="H28:J28"/>
    <mergeCell ref="M29:P29"/>
    <mergeCell ref="M16:P16"/>
    <mergeCell ref="G1:I2"/>
    <mergeCell ref="J1:J2"/>
    <mergeCell ref="H24:K24"/>
    <mergeCell ref="T12:V12"/>
    <mergeCell ref="C12:E12"/>
    <mergeCell ref="M23:P23"/>
    <mergeCell ref="M12:P12"/>
    <mergeCell ref="H12:J12"/>
    <mergeCell ref="C23:E23"/>
    <mergeCell ref="H13:K18"/>
    <mergeCell ref="M13:Q15"/>
    <mergeCell ref="H26:J26"/>
    <mergeCell ref="H27:J27"/>
    <mergeCell ref="E3:F3"/>
    <mergeCell ref="M3:N3"/>
    <mergeCell ref="C13:F14"/>
    <mergeCell ref="C17:E17"/>
    <mergeCell ref="H23:J23"/>
    <mergeCell ref="M17:P18"/>
    <mergeCell ref="C16:E16"/>
    <mergeCell ref="C15:E15"/>
    <mergeCell ref="G3:H3"/>
    <mergeCell ref="E4:H4"/>
    <mergeCell ref="M42:P42"/>
    <mergeCell ref="M43:P43"/>
    <mergeCell ref="C41:E41"/>
    <mergeCell ref="I8:M8"/>
    <mergeCell ref="I3:L3"/>
    <mergeCell ref="I4:N4"/>
    <mergeCell ref="I5:M5"/>
    <mergeCell ref="I6:M6"/>
    <mergeCell ref="I7:M7"/>
    <mergeCell ref="M38:P38"/>
    <mergeCell ref="H38:J38"/>
    <mergeCell ref="C24:F26"/>
    <mergeCell ref="M24:Q28"/>
    <mergeCell ref="M34:P34"/>
    <mergeCell ref="M35:P35"/>
    <mergeCell ref="H25:J25"/>
    <mergeCell ref="M39:Q39"/>
    <mergeCell ref="M40:P40"/>
    <mergeCell ref="M41:P41"/>
    <mergeCell ref="M30:P30"/>
    <mergeCell ref="M31:P31"/>
    <mergeCell ref="M32:P32"/>
    <mergeCell ref="M33:P33"/>
    <mergeCell ref="M47:P47"/>
    <mergeCell ref="C50:E50"/>
    <mergeCell ref="C44:E44"/>
    <mergeCell ref="C46:E46"/>
    <mergeCell ref="C49:E49"/>
    <mergeCell ref="F47:F48"/>
    <mergeCell ref="M44:P44"/>
    <mergeCell ref="M45:P45"/>
    <mergeCell ref="M46:P46"/>
    <mergeCell ref="C55:E55"/>
    <mergeCell ref="C47:E48"/>
    <mergeCell ref="C45:E45"/>
    <mergeCell ref="C51:E51"/>
    <mergeCell ref="C52:E52"/>
    <mergeCell ref="C53:E53"/>
    <mergeCell ref="C54:E54"/>
    <mergeCell ref="C38:E38"/>
    <mergeCell ref="C27:E27"/>
    <mergeCell ref="C28:E28"/>
    <mergeCell ref="C29:E29"/>
    <mergeCell ref="C30:E30"/>
    <mergeCell ref="H39:J39"/>
    <mergeCell ref="H40:J40"/>
    <mergeCell ref="C39:F39"/>
    <mergeCell ref="C40:E40"/>
    <mergeCell ref="C43:E43"/>
    <mergeCell ref="C42:E4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47"/>
  <sheetViews>
    <sheetView showGridLines="0" topLeftCell="A20" workbookViewId="0">
      <selection activeCell="H44" sqref="H44"/>
    </sheetView>
  </sheetViews>
  <sheetFormatPr baseColWidth="10" defaultRowHeight="14.4" x14ac:dyDescent="0.3"/>
  <cols>
    <col min="4" max="4" width="11.5546875" style="2"/>
    <col min="5" max="5" width="14.33203125" bestFit="1" customWidth="1"/>
    <col min="7" max="7" width="13.6640625" customWidth="1"/>
  </cols>
  <sheetData>
    <row r="1" spans="2:13" x14ac:dyDescent="0.3">
      <c r="F1" s="278" t="s">
        <v>139</v>
      </c>
      <c r="G1" s="279"/>
      <c r="H1" s="279"/>
      <c r="I1" s="279"/>
      <c r="J1" s="279"/>
      <c r="K1" s="279"/>
      <c r="L1" s="279"/>
      <c r="M1" s="280"/>
    </row>
    <row r="2" spans="2:13" x14ac:dyDescent="0.3">
      <c r="F2" s="281"/>
      <c r="G2" s="282"/>
      <c r="H2" s="282"/>
      <c r="I2" s="282"/>
      <c r="J2" s="282"/>
      <c r="K2" s="282"/>
      <c r="L2" s="282"/>
      <c r="M2" s="283"/>
    </row>
    <row r="4" spans="2:13" ht="18" x14ac:dyDescent="0.35">
      <c r="B4" s="262" t="s">
        <v>142</v>
      </c>
      <c r="C4" s="262"/>
      <c r="D4" s="262"/>
      <c r="E4" s="70">
        <f>SUM(E5:E6)</f>
        <v>650.89</v>
      </c>
    </row>
    <row r="5" spans="2:13" x14ac:dyDescent="0.3">
      <c r="B5" s="164" t="s">
        <v>140</v>
      </c>
      <c r="C5" s="164"/>
      <c r="D5" s="164"/>
      <c r="E5" s="22">
        <v>233</v>
      </c>
    </row>
    <row r="6" spans="2:13" x14ac:dyDescent="0.3">
      <c r="B6" s="164" t="s">
        <v>141</v>
      </c>
      <c r="C6" s="164"/>
      <c r="D6" s="164"/>
      <c r="E6" s="22">
        <v>417.89</v>
      </c>
    </row>
    <row r="8" spans="2:13" ht="14.4" customHeight="1" x14ac:dyDescent="0.3">
      <c r="B8" s="284" t="s">
        <v>103</v>
      </c>
      <c r="C8" s="285"/>
      <c r="D8" s="286"/>
      <c r="E8" s="34">
        <f>SUM(E10:E11)</f>
        <v>-115</v>
      </c>
    </row>
    <row r="9" spans="2:13" ht="14.4" customHeight="1" x14ac:dyDescent="0.35">
      <c r="B9" s="287"/>
      <c r="C9" s="288"/>
      <c r="D9" s="289"/>
      <c r="E9" s="33"/>
    </row>
    <row r="10" spans="2:13" x14ac:dyDescent="0.3">
      <c r="B10" s="226" t="s">
        <v>65</v>
      </c>
      <c r="C10" s="227"/>
      <c r="D10" s="228"/>
      <c r="E10" s="22">
        <v>-145</v>
      </c>
    </row>
    <row r="11" spans="2:13" x14ac:dyDescent="0.3">
      <c r="B11" s="226" t="s">
        <v>169</v>
      </c>
      <c r="C11" s="227"/>
      <c r="D11" s="228"/>
      <c r="E11" s="22">
        <v>30</v>
      </c>
    </row>
    <row r="14" spans="2:13" ht="18" x14ac:dyDescent="0.35">
      <c r="B14" s="262" t="s">
        <v>144</v>
      </c>
      <c r="C14" s="262"/>
      <c r="D14" s="262"/>
      <c r="E14" s="70">
        <f>SUM(E15:E16)</f>
        <v>1567.68</v>
      </c>
    </row>
    <row r="15" spans="2:13" x14ac:dyDescent="0.3">
      <c r="B15" s="164" t="s">
        <v>143</v>
      </c>
      <c r="C15" s="164"/>
      <c r="D15" s="164"/>
      <c r="E15" s="22">
        <v>1130</v>
      </c>
    </row>
    <row r="16" spans="2:13" x14ac:dyDescent="0.3">
      <c r="B16" s="164" t="s">
        <v>145</v>
      </c>
      <c r="C16" s="164"/>
      <c r="D16" s="164"/>
      <c r="E16" s="22">
        <v>437.68</v>
      </c>
    </row>
    <row r="19" spans="2:8" ht="14.4" customHeight="1" x14ac:dyDescent="0.3">
      <c r="B19" s="290" t="s">
        <v>34</v>
      </c>
      <c r="C19" s="291"/>
      <c r="D19" s="291"/>
      <c r="E19" s="36">
        <f>SUM(D22:D28)</f>
        <v>-474.65999999999997</v>
      </c>
    </row>
    <row r="20" spans="2:8" ht="14.4" customHeight="1" x14ac:dyDescent="0.3">
      <c r="B20" s="292"/>
      <c r="C20" s="293"/>
      <c r="D20" s="293"/>
      <c r="E20" s="37"/>
    </row>
    <row r="21" spans="2:8" x14ac:dyDescent="0.3">
      <c r="B21" s="11"/>
      <c r="C21" s="12"/>
      <c r="D21" s="13"/>
      <c r="E21" s="268" t="s">
        <v>12</v>
      </c>
      <c r="F21" s="269"/>
      <c r="G21" s="269"/>
      <c r="H21" s="270"/>
    </row>
    <row r="22" spans="2:8" ht="14.4" customHeight="1" x14ac:dyDescent="0.3">
      <c r="B22" s="11" t="s">
        <v>37</v>
      </c>
      <c r="C22" s="14"/>
      <c r="D22" s="26">
        <v>-20</v>
      </c>
      <c r="E22" s="267" t="s">
        <v>136</v>
      </c>
      <c r="F22" s="267"/>
      <c r="G22" s="267"/>
      <c r="H22" s="267"/>
    </row>
    <row r="23" spans="2:8" x14ac:dyDescent="0.3">
      <c r="B23" s="7"/>
      <c r="C23" s="16"/>
      <c r="D23" s="10"/>
      <c r="E23" s="267"/>
      <c r="F23" s="267"/>
      <c r="G23" s="267"/>
      <c r="H23" s="267"/>
    </row>
    <row r="24" spans="2:8" x14ac:dyDescent="0.3">
      <c r="B24" s="5" t="s">
        <v>38</v>
      </c>
      <c r="C24" s="15"/>
      <c r="D24" s="6">
        <v>-134.4</v>
      </c>
      <c r="E24" s="5"/>
      <c r="F24" s="3"/>
      <c r="G24" s="3"/>
      <c r="H24" s="15"/>
    </row>
    <row r="25" spans="2:8" x14ac:dyDescent="0.3">
      <c r="B25" s="35" t="s">
        <v>35</v>
      </c>
      <c r="C25" s="35"/>
      <c r="D25" s="38">
        <v>-84</v>
      </c>
      <c r="E25" s="226" t="s">
        <v>117</v>
      </c>
      <c r="F25" s="227"/>
      <c r="G25" s="227"/>
      <c r="H25" s="228"/>
    </row>
    <row r="26" spans="2:8" x14ac:dyDescent="0.3">
      <c r="B26" s="39" t="s">
        <v>36</v>
      </c>
      <c r="C26" s="30"/>
      <c r="D26" s="38">
        <v>-72</v>
      </c>
      <c r="E26" s="5"/>
      <c r="F26" s="3"/>
      <c r="G26" s="3"/>
      <c r="H26" s="15"/>
    </row>
    <row r="27" spans="2:8" x14ac:dyDescent="0.3">
      <c r="B27" s="5" t="s">
        <v>39</v>
      </c>
      <c r="C27" s="15"/>
      <c r="D27" s="6">
        <v>-164.26</v>
      </c>
      <c r="E27" s="5"/>
      <c r="F27" s="3"/>
      <c r="G27" s="3"/>
      <c r="H27" s="15"/>
    </row>
    <row r="28" spans="2:8" x14ac:dyDescent="0.3">
      <c r="B28" s="7"/>
      <c r="C28" s="16"/>
      <c r="D28" s="9"/>
      <c r="E28" s="7"/>
      <c r="F28" s="8"/>
      <c r="G28" s="8"/>
      <c r="H28" s="16"/>
    </row>
    <row r="31" spans="2:8" ht="14.4" customHeight="1" x14ac:dyDescent="0.3">
      <c r="B31" s="263" t="s">
        <v>102</v>
      </c>
      <c r="C31" s="264"/>
      <c r="D31" s="264"/>
      <c r="E31" s="36">
        <f>SUM(D34:D40)</f>
        <v>-207.55</v>
      </c>
    </row>
    <row r="32" spans="2:8" ht="14.4" customHeight="1" x14ac:dyDescent="0.3">
      <c r="B32" s="294"/>
      <c r="C32" s="295"/>
      <c r="D32" s="295"/>
      <c r="E32" s="37"/>
    </row>
    <row r="33" spans="2:7" x14ac:dyDescent="0.3">
      <c r="B33" s="11"/>
      <c r="C33" s="14"/>
      <c r="D33" s="13"/>
      <c r="E33" s="268" t="s">
        <v>12</v>
      </c>
      <c r="F33" s="269"/>
      <c r="G33" s="270"/>
    </row>
    <row r="34" spans="2:7" x14ac:dyDescent="0.3">
      <c r="B34" s="66" t="s">
        <v>40</v>
      </c>
      <c r="C34" s="67"/>
      <c r="D34" s="6">
        <v>-25.76</v>
      </c>
      <c r="E34" s="5" t="s">
        <v>41</v>
      </c>
      <c r="F34" s="3"/>
      <c r="G34" s="15"/>
    </row>
    <row r="35" spans="2:7" x14ac:dyDescent="0.3">
      <c r="B35" s="68" t="s">
        <v>45</v>
      </c>
      <c r="C35" s="69"/>
      <c r="D35" s="38">
        <v>-21.17</v>
      </c>
      <c r="E35" s="39" t="s">
        <v>42</v>
      </c>
      <c r="F35" s="40"/>
      <c r="G35" s="30"/>
    </row>
    <row r="36" spans="2:7" x14ac:dyDescent="0.3">
      <c r="B36" s="66" t="s">
        <v>43</v>
      </c>
      <c r="C36" s="67"/>
      <c r="D36" s="4">
        <v>-7</v>
      </c>
      <c r="E36" s="5"/>
      <c r="F36" s="3"/>
      <c r="G36" s="15"/>
    </row>
    <row r="37" spans="2:7" x14ac:dyDescent="0.3">
      <c r="B37" s="68" t="s">
        <v>45</v>
      </c>
      <c r="C37" s="69"/>
      <c r="D37" s="38">
        <f>-(3+4+1.62)</f>
        <v>-8.620000000000001</v>
      </c>
      <c r="E37" s="39" t="s">
        <v>138</v>
      </c>
      <c r="F37" s="40"/>
      <c r="G37" s="30"/>
    </row>
    <row r="38" spans="2:7" ht="14.4" customHeight="1" x14ac:dyDescent="0.3">
      <c r="B38" s="78" t="s">
        <v>134</v>
      </c>
      <c r="C38" s="79"/>
      <c r="D38" s="77">
        <v>-45</v>
      </c>
      <c r="E38" s="275" t="s">
        <v>137</v>
      </c>
      <c r="F38" s="276"/>
      <c r="G38" s="277"/>
    </row>
    <row r="39" spans="2:7" x14ac:dyDescent="0.3">
      <c r="B39" s="271" t="s">
        <v>44</v>
      </c>
      <c r="C39" s="272"/>
      <c r="D39" s="22">
        <v>-90</v>
      </c>
      <c r="E39" s="11"/>
      <c r="F39" s="12"/>
      <c r="G39" s="14"/>
    </row>
    <row r="40" spans="2:7" x14ac:dyDescent="0.3">
      <c r="B40" s="271" t="s">
        <v>125</v>
      </c>
      <c r="C40" s="272"/>
      <c r="D40" s="22">
        <v>-10</v>
      </c>
      <c r="E40" s="5"/>
      <c r="F40" s="3"/>
      <c r="G40" s="15"/>
    </row>
    <row r="41" spans="2:7" x14ac:dyDescent="0.3">
      <c r="B41" s="273" t="s">
        <v>128</v>
      </c>
      <c r="C41" s="274"/>
      <c r="D41" s="22">
        <v>-25</v>
      </c>
      <c r="E41" s="7"/>
      <c r="F41" s="8"/>
      <c r="G41" s="16"/>
    </row>
    <row r="43" spans="2:7" x14ac:dyDescent="0.3">
      <c r="B43" s="263" t="s">
        <v>101</v>
      </c>
      <c r="C43" s="264"/>
      <c r="D43" s="264"/>
      <c r="E43" s="54">
        <v>-2244.58</v>
      </c>
    </row>
    <row r="44" spans="2:7" x14ac:dyDescent="0.3">
      <c r="B44" s="265"/>
      <c r="C44" s="266"/>
      <c r="D44" s="266"/>
      <c r="E44" s="41"/>
    </row>
    <row r="45" spans="2:7" x14ac:dyDescent="0.3">
      <c r="B45" s="253" t="s">
        <v>135</v>
      </c>
      <c r="C45" s="254"/>
      <c r="D45" s="254"/>
      <c r="E45" s="255"/>
    </row>
    <row r="46" spans="2:7" x14ac:dyDescent="0.3">
      <c r="B46" s="256"/>
      <c r="C46" s="257"/>
      <c r="D46" s="257"/>
      <c r="E46" s="258"/>
    </row>
    <row r="47" spans="2:7" x14ac:dyDescent="0.3">
      <c r="B47" s="259"/>
      <c r="C47" s="260"/>
      <c r="D47" s="260"/>
      <c r="E47" s="261"/>
    </row>
  </sheetData>
  <sheetProtection algorithmName="SHA-512" hashValue="RkFcV29wdKLlhqYQCRwjhgkbET7s5w5RzjKI3Ezi/EWk2EZwav34okXmyDI5jonOOKrNw88mIwCzpztqMP3y6g==" saltValue="qfQX2X3Y1oX22QZ4ZfjGjQ==" spinCount="100000" sheet="1" objects="1" scenarios="1"/>
  <mergeCells count="22">
    <mergeCell ref="F1:M2"/>
    <mergeCell ref="B8:D9"/>
    <mergeCell ref="E33:G33"/>
    <mergeCell ref="B19:D20"/>
    <mergeCell ref="B31:D32"/>
    <mergeCell ref="B10:D10"/>
    <mergeCell ref="B11:D11"/>
    <mergeCell ref="E25:H25"/>
    <mergeCell ref="B45:E47"/>
    <mergeCell ref="B16:D16"/>
    <mergeCell ref="B5:D5"/>
    <mergeCell ref="B6:D6"/>
    <mergeCell ref="B4:D4"/>
    <mergeCell ref="B14:D14"/>
    <mergeCell ref="B15:D15"/>
    <mergeCell ref="B43:D44"/>
    <mergeCell ref="E22:H23"/>
    <mergeCell ref="E21:H21"/>
    <mergeCell ref="B39:C39"/>
    <mergeCell ref="B40:C40"/>
    <mergeCell ref="B41:C41"/>
    <mergeCell ref="E38:G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1:M22"/>
  <sheetViews>
    <sheetView showGridLines="0" workbookViewId="0">
      <selection activeCell="B23" sqref="B23"/>
    </sheetView>
  </sheetViews>
  <sheetFormatPr baseColWidth="10" defaultRowHeight="14.4" x14ac:dyDescent="0.3"/>
  <cols>
    <col min="4" max="4" width="11.5546875" style="2"/>
    <col min="11" max="11" width="18.6640625" customWidth="1"/>
  </cols>
  <sheetData>
    <row r="1" spans="6:13" ht="18" customHeight="1" x14ac:dyDescent="0.3">
      <c r="H1" s="263" t="s">
        <v>11</v>
      </c>
      <c r="I1" s="264"/>
      <c r="J1" s="264"/>
      <c r="K1" s="299"/>
      <c r="L1" s="298">
        <f>-SUM(G8:G22)</f>
        <v>-397.78000000000009</v>
      </c>
    </row>
    <row r="2" spans="6:13" ht="14.4" customHeight="1" x14ac:dyDescent="0.3">
      <c r="H2" s="265"/>
      <c r="I2" s="266"/>
      <c r="J2" s="266"/>
      <c r="K2" s="300"/>
      <c r="L2" s="298"/>
    </row>
    <row r="3" spans="6:13" ht="14.4" customHeight="1" x14ac:dyDescent="0.3">
      <c r="H3" s="301" t="s">
        <v>160</v>
      </c>
      <c r="I3" s="302"/>
      <c r="J3" s="302"/>
      <c r="K3" s="302"/>
      <c r="L3" s="303"/>
    </row>
    <row r="4" spans="6:13" x14ac:dyDescent="0.3">
      <c r="H4" s="301"/>
      <c r="I4" s="302"/>
      <c r="J4" s="302"/>
      <c r="K4" s="302"/>
      <c r="L4" s="303"/>
    </row>
    <row r="5" spans="6:13" x14ac:dyDescent="0.3">
      <c r="H5" s="304"/>
      <c r="I5" s="305"/>
      <c r="J5" s="305"/>
      <c r="K5" s="305"/>
      <c r="L5" s="306"/>
    </row>
    <row r="6" spans="6:13" x14ac:dyDescent="0.3">
      <c r="H6" s="29"/>
      <c r="I6" s="29"/>
      <c r="J6" s="29"/>
      <c r="K6" s="29"/>
      <c r="L6" s="29"/>
    </row>
    <row r="7" spans="6:13" x14ac:dyDescent="0.3">
      <c r="F7" s="52" t="s">
        <v>106</v>
      </c>
      <c r="G7" s="53" t="s">
        <v>130</v>
      </c>
      <c r="H7" s="307" t="s">
        <v>12</v>
      </c>
      <c r="I7" s="308"/>
      <c r="J7" s="308"/>
      <c r="K7" s="308"/>
      <c r="L7" s="308"/>
      <c r="M7" s="309"/>
    </row>
    <row r="8" spans="6:13" x14ac:dyDescent="0.3">
      <c r="F8" s="296" t="s">
        <v>149</v>
      </c>
      <c r="G8" s="173">
        <v>26</v>
      </c>
      <c r="H8" s="297" t="s">
        <v>108</v>
      </c>
      <c r="I8" s="297"/>
      <c r="J8" s="297"/>
      <c r="K8" s="297"/>
      <c r="L8" s="297"/>
      <c r="M8" s="297"/>
    </row>
    <row r="9" spans="6:13" x14ac:dyDescent="0.3">
      <c r="F9" s="296"/>
      <c r="G9" s="173"/>
      <c r="H9" s="297"/>
      <c r="I9" s="297"/>
      <c r="J9" s="297"/>
      <c r="K9" s="297"/>
      <c r="L9" s="297"/>
      <c r="M9" s="297"/>
    </row>
    <row r="10" spans="6:13" x14ac:dyDescent="0.3">
      <c r="F10" s="74" t="s">
        <v>150</v>
      </c>
      <c r="G10" s="22">
        <v>30.32</v>
      </c>
      <c r="H10" s="5"/>
      <c r="I10" s="3"/>
      <c r="J10" s="3"/>
      <c r="K10" s="3"/>
      <c r="L10" s="3"/>
      <c r="M10" s="15"/>
    </row>
    <row r="11" spans="6:13" x14ac:dyDescent="0.3">
      <c r="F11" s="74" t="s">
        <v>151</v>
      </c>
      <c r="G11" s="22">
        <v>28.61</v>
      </c>
      <c r="H11" s="5"/>
      <c r="I11" s="3"/>
      <c r="J11" s="3"/>
      <c r="K11" s="3"/>
      <c r="L11" s="3"/>
      <c r="M11" s="15"/>
    </row>
    <row r="12" spans="6:13" x14ac:dyDescent="0.3">
      <c r="F12" s="74" t="s">
        <v>152</v>
      </c>
      <c r="G12" s="22">
        <v>28.62</v>
      </c>
      <c r="H12" s="5"/>
      <c r="I12" s="3"/>
      <c r="J12" s="3"/>
      <c r="K12" s="3"/>
      <c r="L12" s="3"/>
      <c r="M12" s="15"/>
    </row>
    <row r="13" spans="6:13" x14ac:dyDescent="0.3">
      <c r="F13" s="74" t="s">
        <v>153</v>
      </c>
      <c r="G13" s="22">
        <v>28.62</v>
      </c>
      <c r="H13" s="5"/>
      <c r="I13" s="3"/>
      <c r="J13" s="3"/>
      <c r="K13" s="3"/>
      <c r="L13" s="3"/>
      <c r="M13" s="15"/>
    </row>
    <row r="14" spans="6:13" x14ac:dyDescent="0.3">
      <c r="F14" s="74" t="s">
        <v>154</v>
      </c>
      <c r="G14" s="22">
        <v>28.61</v>
      </c>
      <c r="H14" s="5"/>
      <c r="I14" s="3"/>
      <c r="J14" s="3"/>
      <c r="K14" s="3"/>
      <c r="L14" s="3"/>
      <c r="M14" s="15"/>
    </row>
    <row r="15" spans="6:13" x14ac:dyDescent="0.3">
      <c r="F15" s="74" t="s">
        <v>155</v>
      </c>
      <c r="G15" s="22">
        <v>28.62</v>
      </c>
      <c r="H15" s="5"/>
      <c r="I15" s="3"/>
      <c r="J15" s="3"/>
      <c r="K15" s="3"/>
      <c r="L15" s="3"/>
      <c r="M15" s="15"/>
    </row>
    <row r="16" spans="6:13" x14ac:dyDescent="0.3">
      <c r="F16" s="74" t="s">
        <v>156</v>
      </c>
      <c r="G16" s="22">
        <v>40.270000000000003</v>
      </c>
      <c r="H16" s="5"/>
      <c r="I16" s="3"/>
      <c r="J16" s="3"/>
      <c r="K16" s="3"/>
      <c r="L16" s="3"/>
      <c r="M16" s="15"/>
    </row>
    <row r="17" spans="6:13" x14ac:dyDescent="0.3">
      <c r="F17" s="74" t="s">
        <v>157</v>
      </c>
      <c r="G17" s="22">
        <v>48.84</v>
      </c>
      <c r="H17" s="160" t="s">
        <v>109</v>
      </c>
      <c r="I17" s="160"/>
      <c r="J17" s="160"/>
      <c r="K17" s="160"/>
      <c r="L17" s="160"/>
      <c r="M17" s="160"/>
    </row>
    <row r="18" spans="6:13" x14ac:dyDescent="0.3">
      <c r="F18" s="296" t="s">
        <v>158</v>
      </c>
      <c r="G18" s="173">
        <v>72.3</v>
      </c>
      <c r="H18" s="297" t="s">
        <v>107</v>
      </c>
      <c r="I18" s="297"/>
      <c r="J18" s="297"/>
      <c r="K18" s="297"/>
      <c r="L18" s="297"/>
      <c r="M18" s="297"/>
    </row>
    <row r="19" spans="6:13" x14ac:dyDescent="0.3">
      <c r="F19" s="296"/>
      <c r="G19" s="173"/>
      <c r="H19" s="297"/>
      <c r="I19" s="297"/>
      <c r="J19" s="297"/>
      <c r="K19" s="297"/>
      <c r="L19" s="297"/>
      <c r="M19" s="297"/>
    </row>
    <row r="20" spans="6:13" x14ac:dyDescent="0.3">
      <c r="F20" s="296"/>
      <c r="G20" s="173"/>
      <c r="H20" s="297"/>
      <c r="I20" s="297"/>
      <c r="J20" s="297"/>
      <c r="K20" s="297"/>
      <c r="L20" s="297"/>
      <c r="M20" s="297"/>
    </row>
    <row r="21" spans="6:13" x14ac:dyDescent="0.3">
      <c r="F21" s="296"/>
      <c r="G21" s="173"/>
      <c r="H21" s="297"/>
      <c r="I21" s="297"/>
      <c r="J21" s="297"/>
      <c r="K21" s="297"/>
      <c r="L21" s="297"/>
      <c r="M21" s="297"/>
    </row>
    <row r="22" spans="6:13" x14ac:dyDescent="0.3">
      <c r="F22" s="74" t="s">
        <v>159</v>
      </c>
      <c r="G22" s="22">
        <v>36.97</v>
      </c>
      <c r="H22" s="160" t="s">
        <v>127</v>
      </c>
      <c r="I22" s="160"/>
      <c r="J22" s="160"/>
      <c r="K22" s="160"/>
      <c r="L22" s="160"/>
      <c r="M22" s="160"/>
    </row>
  </sheetData>
  <sheetProtection algorithmName="SHA-512" hashValue="SzThiMa39Csgm/Mu9nxfvMQTTPzpAliXqDRC8MyT9cAMVqEwd/CruhRGc0wPADsMX55v/5kW17DuBdHH1g2Lgg==" saltValue="uR05CMNngyoy0dmeMiwAbg==" spinCount="100000" sheet="1" objects="1" scenarios="1"/>
  <mergeCells count="12">
    <mergeCell ref="L1:L2"/>
    <mergeCell ref="H1:K2"/>
    <mergeCell ref="H3:L5"/>
    <mergeCell ref="H22:M22"/>
    <mergeCell ref="H7:M7"/>
    <mergeCell ref="F8:F9"/>
    <mergeCell ref="G8:G9"/>
    <mergeCell ref="F18:F21"/>
    <mergeCell ref="G18:G21"/>
    <mergeCell ref="H17:M17"/>
    <mergeCell ref="H18:M21"/>
    <mergeCell ref="H8:M9"/>
  </mergeCells>
  <phoneticPr fontId="1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M21"/>
  <sheetViews>
    <sheetView showGridLines="0" workbookViewId="0">
      <selection activeCell="K1" sqref="K1"/>
    </sheetView>
  </sheetViews>
  <sheetFormatPr baseColWidth="10" defaultRowHeight="14.4" x14ac:dyDescent="0.3"/>
  <cols>
    <col min="2" max="2" width="13.109375" bestFit="1" customWidth="1"/>
    <col min="3" max="3" width="9.88671875" bestFit="1" customWidth="1"/>
    <col min="5" max="5" width="10.109375" customWidth="1"/>
    <col min="6" max="6" width="13.5546875" customWidth="1"/>
    <col min="9" max="9" width="14" bestFit="1" customWidth="1"/>
    <col min="11" max="11" width="15.44140625" bestFit="1" customWidth="1"/>
    <col min="13" max="13" width="10.88671875" bestFit="1" customWidth="1"/>
    <col min="14" max="14" width="14" bestFit="1" customWidth="1"/>
  </cols>
  <sheetData>
    <row r="1" spans="2:13" ht="14.4" customHeight="1" x14ac:dyDescent="0.3">
      <c r="G1" s="312" t="s">
        <v>46</v>
      </c>
      <c r="H1" s="313"/>
      <c r="I1" s="313"/>
      <c r="J1" s="314"/>
      <c r="K1" s="58">
        <f>SUM(J14:J17)</f>
        <v>1152.3000000000002</v>
      </c>
    </row>
    <row r="2" spans="2:13" ht="14.4" customHeight="1" x14ac:dyDescent="0.3">
      <c r="G2" s="315"/>
      <c r="H2" s="316"/>
      <c r="I2" s="316"/>
      <c r="J2" s="317"/>
      <c r="K2" s="59"/>
    </row>
    <row r="3" spans="2:13" x14ac:dyDescent="0.3">
      <c r="F3" s="320" t="s">
        <v>131</v>
      </c>
      <c r="G3" s="320"/>
      <c r="H3" s="320"/>
      <c r="I3" s="320"/>
      <c r="J3" s="320"/>
      <c r="K3" s="320"/>
      <c r="L3" s="320"/>
      <c r="M3" s="320"/>
    </row>
    <row r="4" spans="2:13" x14ac:dyDescent="0.3">
      <c r="F4" s="320"/>
      <c r="G4" s="320"/>
      <c r="H4" s="320"/>
      <c r="I4" s="320"/>
      <c r="J4" s="320"/>
      <c r="K4" s="320"/>
      <c r="L4" s="320"/>
      <c r="M4" s="320"/>
    </row>
    <row r="5" spans="2:13" x14ac:dyDescent="0.3">
      <c r="F5" s="320"/>
      <c r="G5" s="320"/>
      <c r="H5" s="320"/>
      <c r="I5" s="320"/>
      <c r="J5" s="320"/>
      <c r="K5" s="320"/>
      <c r="L5" s="320"/>
      <c r="M5" s="320"/>
    </row>
    <row r="6" spans="2:13" x14ac:dyDescent="0.3">
      <c r="F6" s="320"/>
      <c r="G6" s="320"/>
      <c r="H6" s="320"/>
      <c r="I6" s="320"/>
      <c r="J6" s="320"/>
      <c r="K6" s="320"/>
      <c r="L6" s="320"/>
      <c r="M6" s="320"/>
    </row>
    <row r="8" spans="2:13" ht="15.6" x14ac:dyDescent="0.3">
      <c r="B8" s="60" t="s">
        <v>54</v>
      </c>
      <c r="C8" s="61">
        <v>100</v>
      </c>
      <c r="D8" s="60"/>
      <c r="F8" s="62" t="s">
        <v>47</v>
      </c>
      <c r="G8" s="61">
        <v>682</v>
      </c>
      <c r="H8" s="60"/>
      <c r="J8" s="72" t="s">
        <v>48</v>
      </c>
      <c r="K8" s="61">
        <v>420.75</v>
      </c>
      <c r="L8" s="60"/>
    </row>
    <row r="9" spans="2:13" x14ac:dyDescent="0.3">
      <c r="B9" s="311" t="s">
        <v>49</v>
      </c>
      <c r="C9" s="311"/>
      <c r="D9" s="311"/>
      <c r="F9" s="311" t="s">
        <v>49</v>
      </c>
      <c r="G9" s="311"/>
      <c r="H9" s="311"/>
      <c r="J9" s="76" t="s">
        <v>49</v>
      </c>
      <c r="K9" s="76"/>
      <c r="L9" s="76"/>
    </row>
    <row r="10" spans="2:13" ht="15.6" x14ac:dyDescent="0.3">
      <c r="B10" s="17" t="s">
        <v>50</v>
      </c>
      <c r="C10" s="17" t="s">
        <v>51</v>
      </c>
      <c r="D10" s="18" t="s">
        <v>52</v>
      </c>
      <c r="F10" s="19" t="s">
        <v>50</v>
      </c>
      <c r="G10" s="19" t="s">
        <v>51</v>
      </c>
      <c r="H10" s="18" t="s">
        <v>52</v>
      </c>
      <c r="J10" s="75" t="s">
        <v>50</v>
      </c>
      <c r="K10" s="75" t="s">
        <v>51</v>
      </c>
      <c r="L10" s="18" t="s">
        <v>52</v>
      </c>
    </row>
    <row r="11" spans="2:13" ht="15.6" x14ac:dyDescent="0.3">
      <c r="B11" s="21">
        <v>30</v>
      </c>
      <c r="C11" s="21">
        <v>25</v>
      </c>
      <c r="D11" s="21" t="s">
        <v>53</v>
      </c>
      <c r="E11" s="20"/>
      <c r="F11" s="21">
        <v>70</v>
      </c>
      <c r="G11" s="21">
        <v>50</v>
      </c>
      <c r="H11" s="21" t="s">
        <v>56</v>
      </c>
      <c r="J11" s="21">
        <v>130</v>
      </c>
      <c r="K11" s="21">
        <v>80</v>
      </c>
      <c r="L11" s="21" t="s">
        <v>57</v>
      </c>
    </row>
    <row r="12" spans="2:13" x14ac:dyDescent="0.3">
      <c r="B12" s="310"/>
      <c r="C12" s="310"/>
      <c r="D12" s="310"/>
      <c r="F12" s="310"/>
      <c r="G12" s="310"/>
      <c r="H12" s="310"/>
      <c r="K12" s="310"/>
      <c r="L12" s="310"/>
      <c r="M12" s="310"/>
    </row>
    <row r="14" spans="2:13" x14ac:dyDescent="0.3">
      <c r="H14" s="174" t="s">
        <v>59</v>
      </c>
      <c r="I14" s="174"/>
      <c r="J14" s="25">
        <f>C8+G8+K8</f>
        <v>1202.75</v>
      </c>
    </row>
    <row r="15" spans="2:13" x14ac:dyDescent="0.3">
      <c r="H15" s="174" t="s">
        <v>58</v>
      </c>
      <c r="I15" s="174"/>
      <c r="J15" s="25">
        <v>-33.799999999999997</v>
      </c>
    </row>
    <row r="16" spans="2:13" x14ac:dyDescent="0.3">
      <c r="H16" s="174" t="s">
        <v>60</v>
      </c>
      <c r="I16" s="174"/>
      <c r="J16" s="22">
        <v>-1.3</v>
      </c>
    </row>
    <row r="17" spans="6:10" x14ac:dyDescent="0.3">
      <c r="H17" s="318" t="s">
        <v>113</v>
      </c>
      <c r="I17" s="319"/>
      <c r="J17" s="22">
        <v>-15.35</v>
      </c>
    </row>
    <row r="20" spans="6:10" ht="14.4" customHeight="1" x14ac:dyDescent="0.3">
      <c r="F20" s="23"/>
      <c r="H20" s="24"/>
    </row>
    <row r="21" spans="6:10" ht="14.4" customHeight="1" x14ac:dyDescent="0.3">
      <c r="F21" s="23"/>
      <c r="H21" s="24"/>
    </row>
  </sheetData>
  <sheetProtection algorithmName="SHA-512" hashValue="3p5vBXCOJMoLX91ciuqOw487oJEwJkIdGbw9kI836e2o4dm6mn1UClxOB4165ssmQXNszpAQmOYfS0nmFWF1kA==" saltValue="JNhBK6vdc8856befHTPcNw==" spinCount="100000" sheet="1" objects="1" scenarios="1"/>
  <mergeCells count="11">
    <mergeCell ref="H17:I17"/>
    <mergeCell ref="H14:I14"/>
    <mergeCell ref="H15:I15"/>
    <mergeCell ref="H16:I16"/>
    <mergeCell ref="F3:M6"/>
    <mergeCell ref="B12:D12"/>
    <mergeCell ref="F12:H12"/>
    <mergeCell ref="K12:M12"/>
    <mergeCell ref="B9:D9"/>
    <mergeCell ref="G1:J2"/>
    <mergeCell ref="F9:H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21"/>
  <sheetViews>
    <sheetView showGridLines="0" workbookViewId="0">
      <selection activeCell="J18" sqref="J18"/>
    </sheetView>
  </sheetViews>
  <sheetFormatPr baseColWidth="10" defaultRowHeight="14.4" x14ac:dyDescent="0.3"/>
  <cols>
    <col min="5" max="5" width="10.109375" customWidth="1"/>
    <col min="6" max="6" width="13.5546875" customWidth="1"/>
    <col min="9" max="9" width="13.33203125" bestFit="1" customWidth="1"/>
    <col min="11" max="11" width="15.44140625" bestFit="1" customWidth="1"/>
    <col min="13" max="13" width="15.21875" customWidth="1"/>
    <col min="18" max="18" width="13.33203125" bestFit="1" customWidth="1"/>
  </cols>
  <sheetData>
    <row r="1" spans="2:16" ht="14.4" customHeight="1" x14ac:dyDescent="0.3">
      <c r="G1" s="312" t="s">
        <v>61</v>
      </c>
      <c r="H1" s="313"/>
      <c r="I1" s="313"/>
      <c r="J1" s="314"/>
      <c r="K1" s="58">
        <f>SUM(J18:J20)</f>
        <v>1936.96</v>
      </c>
    </row>
    <row r="2" spans="2:16" ht="14.4" customHeight="1" x14ac:dyDescent="0.3">
      <c r="G2" s="315"/>
      <c r="H2" s="316"/>
      <c r="I2" s="316"/>
      <c r="J2" s="317"/>
      <c r="K2" s="65"/>
    </row>
    <row r="3" spans="2:16" x14ac:dyDescent="0.3">
      <c r="E3" s="321" t="s">
        <v>132</v>
      </c>
      <c r="F3" s="321"/>
      <c r="G3" s="321"/>
      <c r="H3" s="321"/>
      <c r="I3" s="321"/>
      <c r="J3" s="321"/>
      <c r="K3" s="321"/>
      <c r="L3" s="321"/>
      <c r="M3" s="321"/>
    </row>
    <row r="4" spans="2:16" x14ac:dyDescent="0.3">
      <c r="E4" s="321"/>
      <c r="F4" s="321"/>
      <c r="G4" s="321"/>
      <c r="H4" s="321"/>
      <c r="I4" s="321"/>
      <c r="J4" s="321"/>
      <c r="K4" s="321"/>
      <c r="L4" s="321"/>
      <c r="M4" s="321"/>
    </row>
    <row r="5" spans="2:16" ht="20.399999999999999" customHeight="1" x14ac:dyDescent="0.3">
      <c r="E5" s="321"/>
      <c r="F5" s="321"/>
      <c r="G5" s="321"/>
      <c r="H5" s="321"/>
      <c r="I5" s="321"/>
      <c r="J5" s="321"/>
      <c r="K5" s="321"/>
      <c r="L5" s="321"/>
      <c r="M5" s="321"/>
    </row>
    <row r="8" spans="2:16" ht="15.6" x14ac:dyDescent="0.3">
      <c r="B8" s="63" t="s">
        <v>54</v>
      </c>
      <c r="C8" s="61">
        <v>159.5</v>
      </c>
      <c r="D8" s="62"/>
      <c r="F8" s="63" t="s">
        <v>47</v>
      </c>
      <c r="G8" s="80">
        <f>G13+G14</f>
        <v>440.5</v>
      </c>
      <c r="H8" s="60"/>
      <c r="J8" s="72" t="s">
        <v>48</v>
      </c>
      <c r="K8" s="80">
        <f>K13+K14</f>
        <v>1050</v>
      </c>
      <c r="L8" s="60"/>
      <c r="N8" s="72" t="s">
        <v>62</v>
      </c>
      <c r="O8" s="64">
        <v>343.75</v>
      </c>
      <c r="P8" s="62"/>
    </row>
    <row r="9" spans="2:16" x14ac:dyDescent="0.3">
      <c r="B9" s="311" t="s">
        <v>49</v>
      </c>
      <c r="C9" s="311"/>
      <c r="D9" s="311"/>
      <c r="F9" s="311" t="s">
        <v>49</v>
      </c>
      <c r="G9" s="311"/>
      <c r="H9" s="311"/>
      <c r="J9" s="91" t="s">
        <v>49</v>
      </c>
      <c r="K9" s="92"/>
      <c r="L9" s="93"/>
      <c r="N9" s="91" t="s">
        <v>49</v>
      </c>
      <c r="O9" s="92"/>
      <c r="P9" s="93"/>
    </row>
    <row r="10" spans="2:16" ht="15.6" x14ac:dyDescent="0.3">
      <c r="B10" s="17" t="s">
        <v>50</v>
      </c>
      <c r="C10" s="17" t="s">
        <v>51</v>
      </c>
      <c r="D10" s="18" t="s">
        <v>52</v>
      </c>
      <c r="F10" s="19" t="s">
        <v>50</v>
      </c>
      <c r="G10" s="19" t="s">
        <v>51</v>
      </c>
      <c r="H10" s="18" t="s">
        <v>52</v>
      </c>
      <c r="J10" s="71" t="s">
        <v>50</v>
      </c>
      <c r="K10" s="71" t="s">
        <v>51</v>
      </c>
      <c r="L10" s="18" t="s">
        <v>52</v>
      </c>
      <c r="N10" s="19" t="s">
        <v>50</v>
      </c>
      <c r="O10" s="19" t="s">
        <v>51</v>
      </c>
      <c r="P10" s="18" t="s">
        <v>52</v>
      </c>
    </row>
    <row r="11" spans="2:16" ht="15.6" x14ac:dyDescent="0.3">
      <c r="B11" s="21">
        <v>40</v>
      </c>
      <c r="C11" s="21">
        <v>35</v>
      </c>
      <c r="D11" s="21">
        <v>30</v>
      </c>
      <c r="E11" s="20"/>
      <c r="F11" s="21">
        <v>70</v>
      </c>
      <c r="G11" s="21">
        <v>50</v>
      </c>
      <c r="H11" s="21" t="s">
        <v>56</v>
      </c>
      <c r="J11" s="21">
        <v>130</v>
      </c>
      <c r="K11" s="21">
        <v>80</v>
      </c>
      <c r="L11" s="21" t="s">
        <v>57</v>
      </c>
      <c r="N11" s="21">
        <v>70</v>
      </c>
      <c r="O11" s="21">
        <v>50</v>
      </c>
      <c r="P11" s="21" t="s">
        <v>56</v>
      </c>
    </row>
    <row r="12" spans="2:16" x14ac:dyDescent="0.3">
      <c r="B12" s="310"/>
      <c r="C12" s="310"/>
      <c r="D12" s="310"/>
      <c r="F12" s="310" t="s">
        <v>55</v>
      </c>
      <c r="G12" s="310"/>
      <c r="H12" s="310"/>
      <c r="J12" s="73" t="s">
        <v>55</v>
      </c>
      <c r="K12" s="73"/>
      <c r="L12" s="73"/>
    </row>
    <row r="13" spans="2:16" ht="15.6" x14ac:dyDescent="0.3">
      <c r="F13" s="83"/>
      <c r="G13" s="84">
        <v>500.5</v>
      </c>
      <c r="J13" s="82"/>
      <c r="K13" s="88">
        <v>1090</v>
      </c>
    </row>
    <row r="14" spans="2:16" x14ac:dyDescent="0.3">
      <c r="F14" s="85" t="s">
        <v>171</v>
      </c>
      <c r="G14" s="86">
        <v>-60</v>
      </c>
      <c r="J14" s="89" t="s">
        <v>170</v>
      </c>
      <c r="K14" s="90">
        <v>-40</v>
      </c>
    </row>
    <row r="15" spans="2:16" x14ac:dyDescent="0.3">
      <c r="F15" s="81"/>
      <c r="G15" s="81"/>
      <c r="H15" s="81"/>
      <c r="K15" s="87"/>
    </row>
    <row r="18" spans="6:10" x14ac:dyDescent="0.3">
      <c r="H18" s="268" t="s">
        <v>59</v>
      </c>
      <c r="I18" s="270"/>
      <c r="J18" s="25">
        <f>C8+G8+K8+O8</f>
        <v>1993.75</v>
      </c>
    </row>
    <row r="19" spans="6:10" x14ac:dyDescent="0.3">
      <c r="H19" s="268" t="s">
        <v>58</v>
      </c>
      <c r="I19" s="270"/>
      <c r="J19" s="25">
        <v>-46.79</v>
      </c>
    </row>
    <row r="20" spans="6:10" ht="14.4" customHeight="1" x14ac:dyDescent="0.3">
      <c r="F20" s="23"/>
      <c r="H20" s="268" t="s">
        <v>114</v>
      </c>
      <c r="I20" s="270"/>
      <c r="J20" s="22">
        <v>-10</v>
      </c>
    </row>
    <row r="21" spans="6:10" ht="14.4" customHeight="1" x14ac:dyDescent="0.3">
      <c r="F21" s="23"/>
      <c r="H21" s="24"/>
    </row>
  </sheetData>
  <sheetProtection algorithmName="SHA-512" hashValue="EYJmB6suzSM5ndGPmYw0q2Qm2Q4cCa9KtwUytsUOMkxEFPAwJv7CD+Cqc91ROQzqV89VsdjTxHPfC3ASof2Qxw==" saltValue="itz7k2nvHZCTrl1RjGdeew==" spinCount="100000" sheet="1" objects="1" scenarios="1"/>
  <mergeCells count="9">
    <mergeCell ref="H19:I19"/>
    <mergeCell ref="H20:I20"/>
    <mergeCell ref="G1:J2"/>
    <mergeCell ref="E3:M5"/>
    <mergeCell ref="B9:D9"/>
    <mergeCell ref="F9:H9"/>
    <mergeCell ref="B12:D12"/>
    <mergeCell ref="F12:H12"/>
    <mergeCell ref="H18:I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3"/>
  <sheetViews>
    <sheetView showGridLines="0" showRowColHeaders="0" tabSelected="1" workbookViewId="0">
      <selection activeCell="G9" sqref="G9:I9"/>
    </sheetView>
  </sheetViews>
  <sheetFormatPr baseColWidth="10" defaultRowHeight="14.4" x14ac:dyDescent="0.3"/>
  <cols>
    <col min="4" max="4" width="11.5546875" style="2"/>
    <col min="10" max="11" width="11.5546875" style="2"/>
  </cols>
  <sheetData>
    <row r="1" spans="1:11" x14ac:dyDescent="0.3">
      <c r="A1" s="324" t="s">
        <v>16</v>
      </c>
      <c r="B1" s="325"/>
      <c r="C1" s="326"/>
      <c r="D1" s="54">
        <v>-45</v>
      </c>
      <c r="G1" s="237" t="s">
        <v>78</v>
      </c>
      <c r="H1" s="237"/>
      <c r="I1" s="237"/>
      <c r="J1" s="56">
        <f>SUM(J3:J8)</f>
        <v>17</v>
      </c>
      <c r="K1" s="27"/>
    </row>
    <row r="2" spans="1:11" x14ac:dyDescent="0.3">
      <c r="A2" s="327"/>
      <c r="B2" s="328"/>
      <c r="C2" s="329"/>
      <c r="D2" s="55"/>
      <c r="G2" s="323"/>
      <c r="H2" s="323"/>
      <c r="I2" s="323"/>
      <c r="J2" s="57"/>
    </row>
    <row r="3" spans="1:11" ht="14.4" customHeight="1" x14ac:dyDescent="0.3">
      <c r="A3" s="322" t="s">
        <v>172</v>
      </c>
      <c r="B3" s="322"/>
      <c r="C3" s="322"/>
      <c r="D3" s="322"/>
      <c r="G3" s="160" t="s">
        <v>17</v>
      </c>
      <c r="H3" s="160"/>
      <c r="I3" s="160"/>
      <c r="J3" s="22">
        <v>-3</v>
      </c>
    </row>
    <row r="4" spans="1:11" x14ac:dyDescent="0.3">
      <c r="A4" s="322"/>
      <c r="B4" s="322"/>
      <c r="C4" s="322"/>
      <c r="D4" s="322"/>
      <c r="G4" s="160" t="s">
        <v>124</v>
      </c>
      <c r="H4" s="160"/>
      <c r="I4" s="160"/>
      <c r="J4" s="22">
        <v>120</v>
      </c>
    </row>
    <row r="5" spans="1:11" x14ac:dyDescent="0.3">
      <c r="A5" s="322"/>
      <c r="B5" s="322"/>
      <c r="C5" s="322"/>
      <c r="D5" s="322"/>
      <c r="G5" s="160" t="s">
        <v>126</v>
      </c>
      <c r="H5" s="160"/>
      <c r="I5" s="160"/>
      <c r="J5" s="22">
        <v>-10</v>
      </c>
      <c r="K5"/>
    </row>
    <row r="6" spans="1:11" x14ac:dyDescent="0.3">
      <c r="A6" s="322"/>
      <c r="B6" s="322"/>
      <c r="C6" s="322"/>
      <c r="D6" s="322"/>
      <c r="G6" s="160" t="s">
        <v>83</v>
      </c>
      <c r="H6" s="160"/>
      <c r="I6" s="160"/>
      <c r="J6" s="22">
        <v>-20</v>
      </c>
      <c r="K6"/>
    </row>
    <row r="7" spans="1:11" x14ac:dyDescent="0.3">
      <c r="A7" s="322"/>
      <c r="B7" s="322"/>
      <c r="C7" s="322"/>
      <c r="D7" s="322"/>
      <c r="G7" s="160" t="s">
        <v>110</v>
      </c>
      <c r="H7" s="160"/>
      <c r="I7" s="160"/>
      <c r="J7" s="22">
        <v>-50</v>
      </c>
    </row>
    <row r="8" spans="1:11" x14ac:dyDescent="0.3">
      <c r="A8" s="322"/>
      <c r="B8" s="322"/>
      <c r="C8" s="322"/>
      <c r="D8" s="322"/>
      <c r="G8" s="160" t="s">
        <v>161</v>
      </c>
      <c r="H8" s="160"/>
      <c r="I8" s="160"/>
      <c r="J8" s="22">
        <v>-20</v>
      </c>
    </row>
    <row r="9" spans="1:11" x14ac:dyDescent="0.3">
      <c r="D9"/>
      <c r="G9" s="160" t="s">
        <v>81</v>
      </c>
      <c r="H9" s="160"/>
      <c r="I9" s="160"/>
      <c r="J9" s="22">
        <v>-1.27</v>
      </c>
    </row>
    <row r="10" spans="1:11" x14ac:dyDescent="0.3">
      <c r="D10"/>
    </row>
    <row r="11" spans="1:11" x14ac:dyDescent="0.3">
      <c r="D11"/>
    </row>
    <row r="12" spans="1:11" x14ac:dyDescent="0.3">
      <c r="D12"/>
    </row>
    <row r="13" spans="1:11" x14ac:dyDescent="0.3">
      <c r="D13"/>
    </row>
  </sheetData>
  <sheetProtection algorithmName="SHA-512" hashValue="siYRmiv2wconws/S40EbwDVwYRoj+pygzgQ40LfpAE0VRK/5lTtbR20W6ejj/HAz9p18dQVj4OwETErm8Sj3GA==" saltValue="TTgBOcnKAZ0XUKQXo0u+AQ==" spinCount="100000" sheet="1" objects="1" scenarios="1"/>
  <mergeCells count="10">
    <mergeCell ref="A3:D8"/>
    <mergeCell ref="G9:I9"/>
    <mergeCell ref="G1:I2"/>
    <mergeCell ref="G3:I3"/>
    <mergeCell ref="G4:I4"/>
    <mergeCell ref="G5:I5"/>
    <mergeCell ref="G6:I6"/>
    <mergeCell ref="G7:I7"/>
    <mergeCell ref="A1:C2"/>
    <mergeCell ref="G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</vt:lpstr>
      <vt:lpstr>CULTURAL</vt:lpstr>
      <vt:lpstr>KITS Y ARREGLOS ASO</vt:lpstr>
      <vt:lpstr>DIRECTV</vt:lpstr>
      <vt:lpstr>Cursos 2019A</vt:lpstr>
      <vt:lpstr>Cursos 2019B</vt:lpstr>
      <vt:lpstr>OTROS 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conde</dc:creator>
  <cp:lastModifiedBy>andrea conde</cp:lastModifiedBy>
  <dcterms:created xsi:type="dcterms:W3CDTF">2020-03-17T23:06:01Z</dcterms:created>
  <dcterms:modified xsi:type="dcterms:W3CDTF">2020-04-29T00:13:19Z</dcterms:modified>
</cp:coreProperties>
</file>